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y_2022\Plenary\"/>
    </mc:Choice>
  </mc:AlternateContent>
  <bookViews>
    <workbookView xWindow="-120" yWindow="-120" windowWidth="23430" windowHeight="9540"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<sst xmlns="http://schemas.openxmlformats.org/spreadsheetml/2006/main" count="1142" uniqueCount="560">
  <si>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</si>
  <si>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</si>
  <si>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</si>
  <si>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</si>
  <si>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</si>
  <si>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</si>
  <si>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</si>
  <si>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</si>
  <si>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</si>
  <si>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</si>
  <si>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</si>
  <si>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</si>
  <si>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</si>
  <si>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</si>
  <si>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</si>
  <si>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</si>
  <si>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</si>
  <si>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</si>
  <si>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</si>
  <si>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</si>
  <si>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</si>
  <si>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</si>
  <si>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</si>
  <si>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</si>
  <si>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</si>
  <si>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</si>
  <si>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</si>
  <si>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</si>
  <si>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</si>
  <si>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</si>
  <si>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</si>
  <si>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</si>
  <si>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</si>
  <si>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</si>
  <si>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</si>
  <si>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</si>
  <si>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</si>
  <si>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</si>
  <si>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</si>
  <si>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</si>
  <si>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</si>
  <si>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</si>
  <si>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</si>
  <si>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</si>
  <si>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</si>
  <si>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</si>
  <si>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</si>
  <si>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</si>
  <si>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</si>
  <si>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</si>
  <si>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</si>
  <si>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</si>
  <si>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</si>
  <si>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</si>
  <si>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</si>
  <si>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</si>
  <si>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</si>
  <si>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</si>
  <si>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</si>
  <si>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</si>
  <si>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</si>
  <si>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</si>
  <si>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</si>
  <si>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</si>
  <si>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</si>
  <si>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</si>
  <si>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</si>
  <si>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</si>
  <si>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</si>
  <si>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</si>
  <si>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</si>
  <si>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</si>
  <si>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</si>
  <si>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</si>
  <si>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</si>
  <si>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</si>
  <si>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</si>
  <si>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</si>
  <si>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</si>
  <si>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</si>
  <si>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</si>
  <si>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</si>
  <si>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</si>
  <si>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</si>
  <si>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</si>
  <si>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</si>
  <si>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</si>
  <si>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</si>
  <si>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</si>
  <si>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</si>
  <si>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</si>
  <si>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</si>
  <si>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</si>
  <si>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</si>
  <si>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</si>
  <si>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</si>
  <si>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</si>
  <si>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</si>
  <si>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</si>
  <si>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</si>
  <si>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</si>
  <si>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</si>
  <si>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</si>
  <si>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</si>
  <si>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</si>
  <si>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</si>
  <si>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</si>
  <si>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</si>
  <si>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</si>
  <si>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</si>
  <si>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</si>
  <si>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</si>
  <si>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</si>
  <si>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</si>
  <si>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</si>
  <si>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</si>
  <si>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</si>
  <si>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</si>
  <si>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</si>
  <si>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</si>
  <si>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</si>
  <si>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</si>
  <si>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</si>
  <si>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</si>
  <si>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</si>
  <si>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</si>
  <si>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</si>
  <si>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</si>
  <si>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</si>
  <si>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</si>
  <si>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</si>
  <si>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</si>
  <si>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</si>
  <si>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</si>
  <si>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</si>
  <si>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</si>
  <si>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</si>
  <si>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</si>
  <si>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</si>
  <si>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</si>
  <si>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</si>
  <si>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</si>
  <si>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</si>
  <si>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</si>
  <si>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</si>
  <si>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</si>
  <si>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</si>
  <si>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</si>
  <si>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</si>
  <si>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</si>
  <si>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</si>
  <si>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</si>
  <si>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</si>
  <si>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</si>
  <si>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</si>
  <si>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</si>
  <si>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</si>
  <si>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</si>
  <si>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</si>
  <si>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</si>
  <si>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</si>
  <si>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</si>
  <si>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</si>
  <si>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</si>
  <si>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</si>
  <si>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</si>
  <si>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</si>
  <si>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</si>
  <si>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</si>
  <si>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</si>
  <si>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</si>
  <si>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</si>
  <si>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</si>
  <si>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</si>
  <si>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</si>
  <si>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</si>
  <si>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</si>
  <si>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</si>
  <si>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</si>
  <si>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</si>
  <si>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</si>
  <si>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</si>
  <si>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</si>
  <si>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</si>
  <si>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</si>
  <si>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</si>
  <si>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</si>
  <si>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</si>
  <si>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</si>
  <si>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</si>
  <si>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</si>
  <si>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</si>
  <si>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</si>
  <si>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</si>
  <si>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</si>
  <si>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</si>
  <si>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</si>
  <si>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</si>
  <si>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</si>
  <si>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</si>
  <si>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</si>
  <si>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</si>
  <si>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</si>
  <si>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</si>
  <si>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</si>
  <si>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</si>
  <si>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</si>
  <si>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</si>
  <si>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</si>
  <si>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</si>
  <si>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</si>
  <si>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</si>
  <si>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</si>
  <si>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</si>
  <si>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</si>
  <si>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</si>
  <si>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</si>
  <si>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</si>
  <si>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</si>
  <si>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</si>
  <si>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</si>
  <si>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</si>
  <si>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</si>
  <si>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</si>
  <si>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</si>
  <si>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</si>
  <si>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</si>
  <si>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</si>
  <si>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</si>
  <si>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</si>
  <si>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</si>
  <si>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</si>
  <si>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</si>
  <si>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</si>
  <si>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</si>
  <si>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</si>
  <si>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</si>
  <si>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</si>
  <si>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</si>
  <si>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</si>
  <si>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</si>
  <si>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</si>
  <si>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</si>
  <si>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</si>
  <si>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</si>
  <si>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</si>
  <si>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</si>
  <si>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</si>
  <si>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</si>
  <si>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</si>
  <si>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</si>
  <si>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</si>
  <si>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</si>
  <si>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</si>
  <si>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</si>
  <si>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</si>
  <si>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</si>
  <si>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</si>
  <si>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</si>
  <si>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</si>
  <si>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</si>
  <si>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</si>
  <si>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</si>
  <si>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</si>
  <si>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</si>
  <si>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</si>
  <si>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</si>
  <si>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</si>
  <si>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</si>
  <si>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</si>
  <si>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</si>
  <si>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</si>
  <si>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</si>
  <si>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</si>
  <si>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</si>
  <si>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</si>
  <si>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</si>
  <si>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</si>
  <si>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</si>
  <si>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</si>
  <si>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</si>
  <si>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</si>
  <si>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</si>
  <si>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</si>
  <si>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</si>
  <si>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</si>
  <si>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</si>
  <si>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</si>
  <si>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</si>
  <si>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</si>
  <si>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</si>
  <si>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</si>
  <si>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</si>
  <si>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</si>
  <si>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</si>
  <si>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</si>
  <si>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</si>
  <si>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</si>
  <si>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</si>
  <si>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</si>
  <si>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</si>
  <si>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</si>
  <si>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</si>
  <si>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</si>
  <si>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</si>
  <si>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</si>
  <si>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</si>
  <si>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</si>
  <si>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</si>
  <si>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</si>
  <si>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</si>
  <si>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</si>
  <si>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</si>
  <si>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</si>
  <si>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</si>
  <si>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</si>
  <si>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</si>
  <si>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</si>
  <si>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</si>
  <si>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</si>
  <si>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</si>
  <si>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</si>
  <si>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</si>
  <si>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</si>
  <si>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</si>
  <si>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</si>
  <si>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</si>
  <si>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</si>
  <si>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</si>
  <si>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</si>
  <si>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</si>
  <si>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</si>
  <si>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</si>
  <si>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</si>
  <si>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</si>
  <si>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</si>
  <si>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</si>
  <si>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</si>
  <si>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</si>
  <si>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</si>
  <si>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</si>
  <si>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</si>
  <si>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</si>
  <si>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</si>
  <si>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</si>
  <si>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</si>
  <si>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</si>
  <si>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</si>
  <si>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</si>
  <si>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</si>
  <si>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</si>
  <si>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</si>
  <si>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</si>
  <si>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</si>
  <si>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</si>
  <si>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</si>
  <si>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</si>
  <si>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</si>
  <si>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</si>
  <si>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</si>
  <si>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</si>
  <si>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</si>
  <si>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</si>
  <si>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</si>
  <si>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</si>
  <si>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</si>
  <si>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</si>
  <si>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</si>
  <si>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</si>
  <si>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</si>
  <si>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</si>
  <si>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</si>
  <si>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</si>
  <si>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</si>
  <si>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</si>
  <si>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</si>
  <si>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</si>
  <si>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</si>
  <si>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</si>
  <si>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</si>
  <si>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</si>
  <si>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</si>
  <si>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</si>
  <si>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</si>
  <si>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</si>
  <si>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</si>
  <si>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</si>
  <si>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</si>
  <si>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</si>
  <si>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</si>
  <si>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</si>
  <si>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</si>
  <si>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</si>
  <si>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</si>
  <si>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</si>
  <si>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</si>
  <si>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</si>
  <si>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</si>
  <si>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</si>
  <si>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</si>
  <si>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</si>
  <si>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</si>
  <si>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</si>
  <si>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</si>
  <si>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</si>
  <si>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</si>
  <si>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</si>
  <si>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</si>
  <si>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</si>
  <si>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</si>
  <si>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</si>
  <si>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</si>
  <si>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</si>
  <si>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</si>
  <si>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</si>
  <si>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</si>
  <si>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</si>
  <si>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</si>
  <si>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</si>
  <si>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</si>
  <si>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</si>
  <si>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</si>
  <si>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</si>
  <si>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</si>
  <si>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</si>
  <si>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</si>
  <si>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</si>
  <si>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</si>
  <si>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</si>
  <si>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</si>
  <si>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</si>
  <si>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</si>
  <si>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</si>
  <si>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</si>
  <si>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</si>
  <si>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</si>
  <si>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</si>
  <si>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</si>
  <si>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</si>
  <si>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</si>
  <si>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</si>
  <si>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</si>
  <si>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</si>
  <si>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</si>
  <si>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</si>
  <si>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</si>
  <si>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</si>
  <si>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</si>
  <si>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</si>
  <si>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</si>
  <si>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</si>
  <si>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</si>
  <si>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</si>
  <si>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</si>
  <si>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</si>
  <si>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</si>
  <si>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</si>
  <si>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</si>
  <si>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</si>
  <si>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</si>
  <si>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</si>
  <si>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</si>
  <si>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</si>
  <si>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</si>
  <si>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</si>
  <si>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</si>
  <si>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</si>
  <si>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</si>
  <si>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</si>
  <si>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</si>
  <si>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</si>
  <si>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</si>
  <si>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</si>
  <si>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</si>
  <si>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</si>
  <si>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</si>
  <si>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</si>
  <si>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</si>
  <si>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</si>
  <si>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</si>
  <si>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</si>
  <si>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</si>
  <si>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</si>
  <si>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</si>
  <si>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</si>
  <si>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</si>
  <si>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</si>
  <si>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</si>
  <si>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</si>
  <si>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</si>
  <si>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</si>
  <si>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</si>
  <si>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</si>
  <si>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</si>
  <si>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</si>
  <si>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Not meeting: PAR</t>
  </si>
  <si>
    <t>Friday</t>
  </si>
  <si>
    <t>Opening</t>
  </si>
  <si>
    <t>IEEE 802</t>
  </si>
  <si>
    <t>1</t>
  </si>
  <si>
    <t>Hour offset 2</t>
  </si>
  <si>
    <t>P802.11 Corrigendum 1</t>
  </si>
  <si>
    <t xml:space="preserve">Future Venues insight &amp; May meeting </t>
  </si>
  <si>
    <t>TGbh - Randomized Changing MAC Addresses (RCM)</t>
  </si>
  <si>
    <t>ec-22-0001</t>
  </si>
  <si>
    <t>WG Agenda May 2022</t>
  </si>
  <si>
    <t>IEEE 802.11 WIRELESS LOCAL AREA NETWORKS SESSION #193</t>
  </si>
  <si>
    <t>May 9-17, 2022</t>
  </si>
  <si>
    <t>CAC Agenda - Monday 2022-05-16 - 11:15 to 13:15 ET</t>
  </si>
  <si>
    <t>WG11 Agenda - Mon 2022-05-09 - 9:00 to 11:00 ET</t>
  </si>
  <si>
    <t>WG11 Agenda - Tuesday 2022-05-17 - 9:00 to 12:00 ET</t>
  </si>
  <si>
    <t>Friday 
May 6</t>
  </si>
  <si>
    <t>2022 May IEEE 802.11 Working 
Group Plenary Session</t>
  </si>
  <si>
    <t>Week May 9</t>
  </si>
  <si>
    <t>Wireless</t>
  </si>
  <si>
    <t>Interim</t>
  </si>
  <si>
    <t>Subgroup officer confirmations</t>
  </si>
  <si>
    <t>https://mentor.ieee.org/802-ec/dcn/22/ec-22-0076</t>
  </si>
  <si>
    <t>2</t>
  </si>
  <si>
    <t>https://mentor.ieee.org/802.11/dcn/22/11-22-0006</t>
  </si>
  <si>
    <t>https://mentor.ieee.org/802.11/dcn/22/11-22-0613</t>
  </si>
  <si>
    <t>https://mentor.ieee.org/802.11/dcn/22/11-22-0584</t>
  </si>
  <si>
    <t>https://mentor.ieee.org/802.11/dcn/22/11-22-0589</t>
  </si>
  <si>
    <t>https://mentor.ieee.org/802.11/dcn/22/11-22-0614</t>
  </si>
  <si>
    <t>https://mentor.ieee.org/802.11/dcn/22/11-22-</t>
  </si>
  <si>
    <t>https://mentor.ieee.org/802.11/dcn/22/11-22-0582</t>
  </si>
  <si>
    <t>https://mentor.ieee.org/802.11/dcn/22/11-22-0567</t>
  </si>
  <si>
    <t>https://mentor.ieee.org/802.11/dcn/22/11-22-0607</t>
  </si>
  <si>
    <t>https://mentor.ieee.org/802.11/dcn/22/11-22-0581</t>
  </si>
  <si>
    <t>https://mentor.ieee.org/802.11/dcn/22/11-22-0585</t>
  </si>
  <si>
    <t>https://mentor.ieee.org/802.11/dcn/22/11-22-0615</t>
  </si>
  <si>
    <t>https://mentor.ieee.org/802.11/dcn/22/11-22-0595</t>
  </si>
  <si>
    <t>https://mentor.ieee.org/802.11/dcn/22/11-22-0583</t>
  </si>
  <si>
    <t>https://mentor.ieee.org/802.11/dcn/22/11-22-0590</t>
  </si>
  <si>
    <t>https://mentor.ieee.org/802.11/dcn/22/11-22-0606</t>
  </si>
  <si>
    <t>https://mentor.ieee.org/802.11/dcn/22/11-22-0577</t>
  </si>
  <si>
    <t>https://mentor.ieee.org/802.11/dcn/22/11-22-0578</t>
  </si>
  <si>
    <t>https://mentor.ieee.org/802.11/dcn/22/11-22-0591</t>
  </si>
  <si>
    <t>https://mentor.ieee.org/802.11/dcn/22/11-22-0592</t>
  </si>
  <si>
    <t>https://mentor.ieee.org/802.11/dcn/22/11-22-0593</t>
  </si>
  <si>
    <t>https://mentor.ieee.org/802.11/dcn/22/11-22-0579</t>
  </si>
  <si>
    <t>https://mentor.ieee.org/802.11/dcn/22/11-22-0597</t>
  </si>
  <si>
    <t>https://mentor.ieee.org/802.11/dcn/22/11-22-0594</t>
  </si>
  <si>
    <t>https://mentor.ieee.org/802.11/dcn/22/11-22-0443</t>
  </si>
  <si>
    <t>ATTENDANCE MUST BE RECORDED IN IMAT.  CREDIT TOWARDS VOTING RIGHTS FOR THE MAY INTERIM SESSION: 9 MEETINGS ATTENDED</t>
  </si>
  <si>
    <t>Week May 14</t>
  </si>
  <si>
    <t>Time UTC May 14</t>
  </si>
  <si>
    <t>Week May 9,16</t>
  </si>
  <si>
    <t>Week May 9, 16</t>
  </si>
  <si>
    <t>N</t>
  </si>
  <si>
    <t>May 2022</t>
  </si>
  <si>
    <t>11-22-0632</t>
  </si>
  <si>
    <t>Cordeiro</t>
  </si>
  <si>
    <t>Au</t>
  </si>
  <si>
    <t>Shellhammer</t>
  </si>
  <si>
    <t>TG/SC Officer elections &amp; affirmations</t>
  </si>
  <si>
    <t>P802.11-2020 Cor 1</t>
  </si>
  <si>
    <t>3</t>
  </si>
  <si>
    <t>802 Technical Plenary and PARs</t>
  </si>
  <si>
    <t>doc.: IEEE 802.11-22/0577r3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</si>
</sst>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49" fontId="81" fillId="0" borderId="33"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4"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5"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ec/dcn/22/ec-22-0001"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2/11-22-0632"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579" TargetMode="External"/><Relationship Id="rId18" Type="http://schemas.openxmlformats.org/officeDocument/2006/relationships/hyperlink" Target="https://mentor.ieee.org/802.11/dcn/22/11-22-0589"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567"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22/11-22-0577" TargetMode="External"/><Relationship Id="rId12" Type="http://schemas.openxmlformats.org/officeDocument/2006/relationships/hyperlink" Target="https://mentor.ieee.org/802.11/dcn/22/11-22-0593" TargetMode="External"/><Relationship Id="rId17" Type="http://schemas.openxmlformats.org/officeDocument/2006/relationships/hyperlink" Target="https://mentor.ieee.org/802-ec/dcn/22/ec-22-0076" TargetMode="External"/><Relationship Id="rId25" Type="http://schemas.openxmlformats.org/officeDocument/2006/relationships/hyperlink" Target="https://mentor.ieee.org/802.11/dcn/22/11-22-0607" TargetMode="External"/><Relationship Id="rId33" Type="http://schemas.openxmlformats.org/officeDocument/2006/relationships/hyperlink" Target="https://mentor.ieee.org/802.11/dcn/22/11-22-060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443" TargetMode="External"/><Relationship Id="rId20" Type="http://schemas.openxmlformats.org/officeDocument/2006/relationships/hyperlink" Target="https://mentor.ieee.org/802.11/dcn/22/11-22-0582" TargetMode="External"/><Relationship Id="rId29" Type="http://schemas.openxmlformats.org/officeDocument/2006/relationships/hyperlink" Target="https://mentor.ieee.org/802.11/dcn/22/11-22-059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592" TargetMode="External"/><Relationship Id="rId24" Type="http://schemas.openxmlformats.org/officeDocument/2006/relationships/hyperlink" Target="https://mentor.ieee.org/802.11/dcn/22/11-22-0584" TargetMode="External"/><Relationship Id="rId32" Type="http://schemas.openxmlformats.org/officeDocument/2006/relationships/hyperlink" Target="https://mentor.ieee.org/802.11/dcn/22/11-22-059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594" TargetMode="External"/><Relationship Id="rId23" Type="http://schemas.openxmlformats.org/officeDocument/2006/relationships/hyperlink" Target="https://mentor.ieee.org/802.11/dcn/22/11-22-" TargetMode="External"/><Relationship Id="rId28" Type="http://schemas.openxmlformats.org/officeDocument/2006/relationships/hyperlink" Target="https://mentor.ieee.org/802.11/dcn/22/11-22-0581" TargetMode="External"/><Relationship Id="rId10" Type="http://schemas.openxmlformats.org/officeDocument/2006/relationships/hyperlink" Target="https://mentor.ieee.org/802.11/dcn/22/11-22-0591" TargetMode="External"/><Relationship Id="rId19" Type="http://schemas.openxmlformats.org/officeDocument/2006/relationships/hyperlink" Target="https://mentor.ieee.org/802.11/dcn/22/11-22-0613" TargetMode="External"/><Relationship Id="rId31" Type="http://schemas.openxmlformats.org/officeDocument/2006/relationships/hyperlink" Target="https://mentor.ieee.org/802.11/dcn/22/11-22-058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578" TargetMode="External"/><Relationship Id="rId14" Type="http://schemas.openxmlformats.org/officeDocument/2006/relationships/hyperlink" Target="https://mentor.ieee.org/802.11/dcn/22/11-22-0597" TargetMode="External"/><Relationship Id="rId22" Type="http://schemas.openxmlformats.org/officeDocument/2006/relationships/hyperlink" Target="https://mentor.ieee.org/802.11/dcn/22/11-22-0614" TargetMode="External"/><Relationship Id="rId27" Type="http://schemas.openxmlformats.org/officeDocument/2006/relationships/hyperlink" Target="https://mentor.ieee.org/802.11/dcn/22/11-22-0585" TargetMode="External"/><Relationship Id="rId30" Type="http://schemas.openxmlformats.org/officeDocument/2006/relationships/hyperlink" Target="https://mentor.ieee.org/802.11/dcn/22/11-22-061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G44" sqref="G44"/>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559</v>
      </c>
      <c r="D4" s="11"/>
      <c r="E4" s="11"/>
      <c r="F4" s="11"/>
      <c r="G4" s="11"/>
      <c r="H4" s="11"/>
      <c r="I4" s="11"/>
      <c r="J4" s="11"/>
      <c r="K4" s="11"/>
      <c r="L4" s="11"/>
      <c r="M4" s="11"/>
    </row>
    <row r="5" spans="1:15" ht="20.100000000000001" customHeight="1" x14ac:dyDescent="0.3">
      <c r="B5" s="14" t="s">
        <v>8</v>
      </c>
      <c r="C5" s="15" t="s">
        <v>550</v>
      </c>
      <c r="D5" s="11"/>
      <c r="E5" s="11"/>
      <c r="F5" s="11"/>
      <c r="G5" s="16"/>
      <c r="H5" s="11"/>
      <c r="I5" s="11"/>
      <c r="J5" s="11"/>
      <c r="K5" s="11"/>
      <c r="L5" s="11"/>
      <c r="M5" s="11"/>
    </row>
    <row r="6" spans="1:15" ht="20.100000000000001" customHeight="1" x14ac:dyDescent="0.3">
      <c r="B6" s="14" t="s">
        <v>9</v>
      </c>
      <c r="C6" s="17" t="s">
        <v>259</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505</v>
      </c>
      <c r="D8" s="24"/>
      <c r="E8" s="24"/>
      <c r="F8" s="24"/>
      <c r="G8" s="24"/>
      <c r="H8" s="25"/>
      <c r="I8" s="25"/>
      <c r="J8" s="25"/>
      <c r="K8" s="25"/>
      <c r="L8" s="25"/>
      <c r="M8" s="25"/>
    </row>
    <row r="9" spans="1:15" ht="20.100000000000001" customHeight="1" x14ac:dyDescent="0.3">
      <c r="B9" s="14" t="s">
        <v>11</v>
      </c>
      <c r="C9" s="48">
        <v>43228</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304</v>
      </c>
      <c r="D11" s="17"/>
      <c r="E11" s="17"/>
      <c r="F11" s="17"/>
      <c r="G11" s="17"/>
      <c r="H11" s="28"/>
      <c r="I11" s="17" t="s">
        <v>305</v>
      </c>
      <c r="J11" s="17"/>
      <c r="K11" s="27"/>
      <c r="L11" s="27"/>
      <c r="M11" s="27"/>
    </row>
    <row r="12" spans="1:15" ht="20.100000000000001" customHeight="1" x14ac:dyDescent="0.3">
      <c r="B12" s="27"/>
      <c r="C12" s="17" t="s">
        <v>460</v>
      </c>
      <c r="D12" s="17"/>
      <c r="E12" s="17"/>
      <c r="F12" s="17"/>
      <c r="G12" s="17"/>
      <c r="H12" s="28"/>
      <c r="I12" s="17" t="s">
        <v>21</v>
      </c>
      <c r="J12" s="17"/>
      <c r="K12" s="27"/>
      <c r="L12" s="27"/>
      <c r="M12" s="27"/>
    </row>
    <row r="13" spans="1:15" ht="20.100000000000001" customHeight="1" x14ac:dyDescent="0.3">
      <c r="B13" s="27"/>
      <c r="C13" s="17" t="s">
        <v>281</v>
      </c>
      <c r="D13" s="17"/>
      <c r="E13" s="17"/>
      <c r="F13" s="17"/>
      <c r="G13" s="17"/>
      <c r="H13" s="28"/>
      <c r="I13" s="27" t="s">
        <v>14</v>
      </c>
      <c r="J13" s="17"/>
      <c r="K13" s="27"/>
      <c r="L13" s="27"/>
      <c r="M13" s="27"/>
    </row>
    <row r="14" spans="1:15" ht="20.100000000000001" customHeight="1" x14ac:dyDescent="0.3">
      <c r="B14" s="27"/>
      <c r="C14" s="29" t="s">
        <v>260</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261</v>
      </c>
      <c r="J16" s="11"/>
      <c r="K16" s="11"/>
      <c r="L16" s="11"/>
      <c r="M16" s="11"/>
    </row>
    <row r="17" spans="1:16" ht="20.100000000000001" customHeight="1" x14ac:dyDescent="0.3">
      <c r="A17" s="34"/>
      <c r="C17" s="11"/>
      <c r="D17" s="11"/>
      <c r="E17" s="11"/>
      <c r="F17" s="11"/>
      <c r="G17" s="11"/>
      <c r="H17" s="11"/>
      <c r="I17" s="17" t="s">
        <v>306</v>
      </c>
      <c r="J17" s="11"/>
      <c r="K17" s="11"/>
      <c r="L17" s="11"/>
      <c r="M17" s="11"/>
    </row>
    <row r="18" spans="1:16" ht="20.100000000000001" customHeight="1" x14ac:dyDescent="0.3">
      <c r="A18" s="34"/>
      <c r="C18" s="11"/>
      <c r="D18" s="11"/>
      <c r="E18" s="11"/>
      <c r="F18" s="11"/>
      <c r="G18" s="11"/>
      <c r="H18" s="11"/>
      <c r="I18" s="17" t="s">
        <v>264</v>
      </c>
      <c r="J18" s="17" t="s">
        <v>272</v>
      </c>
      <c r="K18" s="17"/>
      <c r="L18" s="17"/>
      <c r="M18" s="17"/>
      <c r="N18" s="17"/>
    </row>
    <row r="19" spans="1:16" ht="20.100000000000001" customHeight="1" x14ac:dyDescent="0.3">
      <c r="A19" s="34"/>
      <c r="C19" s="11"/>
      <c r="D19" s="11"/>
      <c r="E19" s="11"/>
      <c r="F19" s="11"/>
      <c r="G19" s="11"/>
      <c r="H19" s="11"/>
      <c r="I19" s="27" t="s">
        <v>262</v>
      </c>
      <c r="J19" s="11"/>
      <c r="K19" s="11"/>
      <c r="L19" s="11"/>
      <c r="M19" s="11"/>
    </row>
    <row r="20" spans="1:16" ht="20.100000000000001" customHeight="1" x14ac:dyDescent="0.25">
      <c r="A20" s="34"/>
      <c r="C20" s="11"/>
      <c r="D20" s="11"/>
      <c r="E20" s="11"/>
      <c r="F20" s="11"/>
      <c r="G20" s="11"/>
      <c r="H20" s="11"/>
      <c r="I20" s="29" t="s">
        <v>263</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5" t="s">
        <v>55</v>
      </c>
      <c r="D22" s="496"/>
      <c r="E22" s="496"/>
      <c r="F22" s="496"/>
      <c r="G22" s="496"/>
      <c r="H22" s="496"/>
      <c r="I22" s="496"/>
      <c r="J22" s="496"/>
      <c r="K22" s="496"/>
      <c r="L22" s="496"/>
      <c r="M22" s="496"/>
      <c r="N22" s="496"/>
      <c r="O22" s="496"/>
      <c r="P22" s="497"/>
    </row>
    <row r="23" spans="1:16" ht="20.100000000000001" customHeight="1" x14ac:dyDescent="0.3">
      <c r="B23" s="30" t="s">
        <v>54</v>
      </c>
      <c r="C23" s="498"/>
      <c r="D23" s="499"/>
      <c r="E23" s="499"/>
      <c r="F23" s="499"/>
      <c r="G23" s="499"/>
      <c r="H23" s="499"/>
      <c r="I23" s="499"/>
      <c r="J23" s="499"/>
      <c r="K23" s="499"/>
      <c r="L23" s="499"/>
      <c r="M23" s="499"/>
      <c r="N23" s="499"/>
      <c r="O23" s="499"/>
      <c r="P23" s="500"/>
    </row>
    <row r="24" spans="1:16" ht="20.100000000000001" customHeight="1" x14ac:dyDescent="0.25">
      <c r="C24" s="501"/>
      <c r="D24" s="502"/>
      <c r="E24" s="502"/>
      <c r="F24" s="502"/>
      <c r="G24" s="502"/>
      <c r="H24" s="502"/>
      <c r="I24" s="502"/>
      <c r="J24" s="502"/>
      <c r="K24" s="502"/>
      <c r="L24" s="502"/>
      <c r="M24" s="502"/>
      <c r="N24" s="502"/>
      <c r="O24" s="502"/>
      <c r="P24" s="503"/>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04" t="str">
        <f>Parameters!B1</f>
        <v>IEEE 802.11 WIRELESS LOCAL AREA NETWORKS SESSION #193</v>
      </c>
      <c r="C2" s="505"/>
      <c r="D2" s="505"/>
      <c r="E2" s="505"/>
      <c r="F2" s="505"/>
      <c r="G2" s="505"/>
      <c r="H2" s="505"/>
      <c r="I2" s="505"/>
      <c r="J2" s="505"/>
      <c r="K2" s="505"/>
      <c r="L2" s="505"/>
      <c r="M2" s="505"/>
      <c r="N2" s="505"/>
      <c r="O2" s="505"/>
      <c r="P2" s="506"/>
      <c r="IS2" s="1" t="s">
        <v>3</v>
      </c>
    </row>
    <row r="3" spans="1:253" ht="15.75" customHeight="1" x14ac:dyDescent="0.2">
      <c r="B3" s="507"/>
      <c r="C3" s="508"/>
      <c r="D3" s="508"/>
      <c r="E3" s="508"/>
      <c r="F3" s="508"/>
      <c r="G3" s="508"/>
      <c r="H3" s="508"/>
      <c r="I3" s="508"/>
      <c r="J3" s="508"/>
      <c r="K3" s="508"/>
      <c r="L3" s="508"/>
      <c r="M3" s="508"/>
      <c r="N3" s="508"/>
      <c r="O3" s="508"/>
      <c r="P3" s="509"/>
    </row>
    <row r="4" spans="1:253" ht="15.75" customHeight="1" x14ac:dyDescent="0.2">
      <c r="B4" s="510"/>
      <c r="C4" s="511"/>
      <c r="D4" s="511"/>
      <c r="E4" s="511"/>
      <c r="F4" s="511"/>
      <c r="G4" s="511"/>
      <c r="H4" s="511"/>
      <c r="I4" s="511"/>
      <c r="J4" s="511"/>
      <c r="K4" s="511"/>
      <c r="L4" s="511"/>
      <c r="M4" s="511"/>
      <c r="N4" s="511"/>
      <c r="O4" s="511"/>
      <c r="P4" s="512"/>
    </row>
    <row r="5" spans="1:253" ht="21" customHeight="1" x14ac:dyDescent="0.2">
      <c r="B5" s="513" t="str">
        <f>Parameters!B2</f>
        <v>Teleconference</v>
      </c>
      <c r="C5" s="514"/>
      <c r="D5" s="514"/>
      <c r="E5" s="514"/>
      <c r="F5" s="514"/>
      <c r="G5" s="514"/>
      <c r="H5" s="514"/>
      <c r="I5" s="514"/>
      <c r="J5" s="514"/>
      <c r="K5" s="514"/>
      <c r="L5" s="514"/>
      <c r="M5" s="514"/>
      <c r="N5" s="514"/>
      <c r="O5" s="514"/>
      <c r="P5" s="514"/>
    </row>
    <row r="6" spans="1:253" ht="15.75" customHeight="1" x14ac:dyDescent="0.2">
      <c r="B6" s="514"/>
      <c r="C6" s="514"/>
      <c r="D6" s="514"/>
      <c r="E6" s="514"/>
      <c r="F6" s="514"/>
      <c r="G6" s="514"/>
      <c r="H6" s="514"/>
      <c r="I6" s="514"/>
      <c r="J6" s="514"/>
      <c r="K6" s="514"/>
      <c r="L6" s="514"/>
      <c r="M6" s="514"/>
      <c r="N6" s="514"/>
      <c r="O6" s="514"/>
      <c r="P6" s="514"/>
    </row>
    <row r="7" spans="1:253" ht="15.75" customHeight="1" x14ac:dyDescent="0.2">
      <c r="A7" s="47"/>
      <c r="B7" s="516" t="str">
        <f>Parameters!B3</f>
        <v>May 9-17, 2022</v>
      </c>
      <c r="C7" s="516"/>
      <c r="D7" s="516"/>
      <c r="E7" s="516"/>
      <c r="F7" s="516"/>
      <c r="G7" s="516"/>
      <c r="H7" s="516"/>
      <c r="I7" s="516"/>
      <c r="J7" s="516"/>
      <c r="K7" s="516"/>
      <c r="L7" s="516"/>
      <c r="M7" s="516"/>
      <c r="N7" s="516"/>
      <c r="O7" s="516"/>
      <c r="P7" s="516"/>
      <c r="Q7" s="57"/>
      <c r="R7" s="57"/>
    </row>
    <row r="8" spans="1:253" ht="15.75" customHeight="1" x14ac:dyDescent="0.2">
      <c r="A8" s="47"/>
      <c r="B8" s="516"/>
      <c r="C8" s="516"/>
      <c r="D8" s="516"/>
      <c r="E8" s="516"/>
      <c r="F8" s="516"/>
      <c r="G8" s="516"/>
      <c r="H8" s="516"/>
      <c r="I8" s="516"/>
      <c r="J8" s="516"/>
      <c r="K8" s="516"/>
      <c r="L8" s="516"/>
      <c r="M8" s="516"/>
      <c r="N8" s="516"/>
      <c r="O8" s="516"/>
      <c r="P8" s="516"/>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15" t="s">
        <v>2</v>
      </c>
      <c r="C25" s="515"/>
      <c r="D25" s="515"/>
      <c r="E25" s="515"/>
      <c r="F25" s="515"/>
      <c r="G25" s="515"/>
      <c r="H25" s="515"/>
      <c r="I25" s="515"/>
      <c r="J25" s="515"/>
      <c r="K25" s="515"/>
      <c r="L25" s="515"/>
      <c r="M25" s="515"/>
      <c r="N25" s="515"/>
      <c r="O25" s="515"/>
      <c r="P25" s="515"/>
      <c r="Q25" s="57"/>
      <c r="R25" s="57"/>
    </row>
    <row r="26" spans="1:21" ht="15.75" customHeight="1" x14ac:dyDescent="0.2">
      <c r="A26" s="47"/>
      <c r="B26" s="515"/>
      <c r="C26" s="515"/>
      <c r="D26" s="515"/>
      <c r="E26" s="515"/>
      <c r="F26" s="515"/>
      <c r="G26" s="515"/>
      <c r="H26" s="515"/>
      <c r="I26" s="515"/>
      <c r="J26" s="515"/>
      <c r="K26" s="515"/>
      <c r="L26" s="515"/>
      <c r="M26" s="515"/>
      <c r="N26" s="515"/>
      <c r="O26" s="515"/>
      <c r="P26" s="515"/>
      <c r="Q26" s="57"/>
      <c r="R26" s="57"/>
    </row>
    <row r="27" spans="1:21" ht="15.75" customHeight="1" x14ac:dyDescent="0.2">
      <c r="B27" s="514" t="s">
        <v>301</v>
      </c>
      <c r="C27" s="514"/>
      <c r="D27" s="514"/>
      <c r="E27" s="514"/>
      <c r="F27" s="514"/>
      <c r="G27" s="514"/>
      <c r="H27" s="514"/>
      <c r="I27" s="514"/>
      <c r="J27" s="520"/>
      <c r="K27" s="520"/>
      <c r="L27" s="517" t="str">
        <f>Title!C14</f>
        <v>dstanley@ieee.org</v>
      </c>
      <c r="M27" s="518"/>
      <c r="N27" s="518"/>
      <c r="O27" s="518"/>
      <c r="P27" s="518"/>
      <c r="Q27" s="518"/>
      <c r="R27" s="518"/>
    </row>
    <row r="28" spans="1:21" ht="15.75" customHeight="1" x14ac:dyDescent="0.2">
      <c r="B28" s="521"/>
      <c r="C28" s="521"/>
      <c r="D28" s="521"/>
      <c r="E28" s="521"/>
      <c r="F28" s="521"/>
      <c r="G28" s="521"/>
      <c r="H28" s="521"/>
      <c r="I28" s="521"/>
      <c r="J28" s="520"/>
      <c r="K28" s="520"/>
      <c r="L28" s="519"/>
      <c r="M28" s="519"/>
      <c r="N28" s="519"/>
      <c r="O28" s="519"/>
      <c r="P28" s="519"/>
      <c r="Q28" s="519"/>
      <c r="R28" s="519"/>
    </row>
    <row r="29" spans="1:21" ht="15.75" customHeight="1" x14ac:dyDescent="0.2">
      <c r="B29" s="514" t="s">
        <v>302</v>
      </c>
      <c r="C29" s="514"/>
      <c r="D29" s="514"/>
      <c r="E29" s="514"/>
      <c r="F29" s="514"/>
      <c r="G29" s="514"/>
      <c r="H29" s="514"/>
      <c r="I29" s="514"/>
      <c r="J29" s="520"/>
      <c r="K29" s="520"/>
      <c r="L29" s="517" t="str">
        <f>Title!I14</f>
        <v>jrosdahl@ieee.org</v>
      </c>
      <c r="M29" s="518"/>
      <c r="N29" s="518"/>
      <c r="O29" s="518"/>
      <c r="P29" s="518"/>
      <c r="Q29" s="518"/>
      <c r="R29" s="518"/>
    </row>
    <row r="30" spans="1:21" ht="15.75" customHeight="1" x14ac:dyDescent="0.2">
      <c r="B30" s="521"/>
      <c r="C30" s="521"/>
      <c r="D30" s="521"/>
      <c r="E30" s="521"/>
      <c r="F30" s="521"/>
      <c r="G30" s="521"/>
      <c r="H30" s="521"/>
      <c r="I30" s="521"/>
      <c r="J30" s="520"/>
      <c r="K30" s="520"/>
      <c r="L30" s="519"/>
      <c r="M30" s="519"/>
      <c r="N30" s="519"/>
      <c r="O30" s="519"/>
      <c r="P30" s="519"/>
      <c r="Q30" s="519"/>
      <c r="R30" s="519"/>
    </row>
    <row r="31" spans="1:21" ht="15.75" customHeight="1" x14ac:dyDescent="0.2">
      <c r="B31" s="514" t="s">
        <v>303</v>
      </c>
      <c r="C31" s="514"/>
      <c r="D31" s="514"/>
      <c r="E31" s="514"/>
      <c r="F31" s="514"/>
      <c r="G31" s="514"/>
      <c r="H31" s="514"/>
      <c r="I31" s="514"/>
      <c r="J31" s="520"/>
      <c r="K31" s="520"/>
      <c r="L31" s="517" t="str">
        <f>Title!I20</f>
        <v xml:space="preserve">robert.stacey@intel.com </v>
      </c>
      <c r="M31" s="518"/>
      <c r="N31" s="518"/>
      <c r="O31" s="518"/>
      <c r="P31" s="518"/>
      <c r="Q31" s="518"/>
      <c r="R31" s="518"/>
    </row>
    <row r="32" spans="1:21" ht="15.75" customHeight="1" x14ac:dyDescent="0.2">
      <c r="B32" s="521"/>
      <c r="C32" s="521"/>
      <c r="D32" s="521"/>
      <c r="E32" s="521"/>
      <c r="F32" s="521"/>
      <c r="G32" s="521"/>
      <c r="H32" s="521"/>
      <c r="I32" s="521"/>
      <c r="J32" s="520"/>
      <c r="K32" s="520"/>
      <c r="L32" s="519"/>
      <c r="M32" s="519"/>
      <c r="N32" s="519"/>
      <c r="O32" s="519"/>
      <c r="P32" s="519"/>
      <c r="Q32" s="519"/>
      <c r="R32" s="519"/>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opLeftCell="C1" zoomScale="60" zoomScaleNormal="60" workbookViewId="0">
      <selection activeCell="AD20" sqref="AD20"/>
    </sheetView>
  </sheetViews>
  <sheetFormatPr defaultColWidth="9.28515625" defaultRowHeight="23.25" x14ac:dyDescent="0.2"/>
  <cols>
    <col min="1" max="1" width="22.28515625" style="218" hidden="1" customWidth="1"/>
    <col min="2" max="2" width="22.140625" style="218" hidden="1"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1"/>
      <c r="D1" s="479"/>
      <c r="E1" s="522" t="s">
        <v>512</v>
      </c>
      <c r="F1" s="522"/>
      <c r="G1" s="522"/>
      <c r="H1" s="522"/>
      <c r="I1" s="522"/>
      <c r="J1" s="522"/>
      <c r="K1" s="522"/>
      <c r="L1" s="522"/>
      <c r="M1" s="522"/>
      <c r="N1" s="522"/>
      <c r="O1" s="522"/>
      <c r="P1" s="522"/>
      <c r="Q1" s="522"/>
      <c r="R1" s="522"/>
      <c r="S1" s="522"/>
      <c r="T1" s="522"/>
      <c r="U1" s="522"/>
      <c r="V1" s="522"/>
      <c r="W1" s="522"/>
      <c r="X1" s="522"/>
      <c r="Y1" s="350"/>
      <c r="Z1" s="350"/>
      <c r="AA1" s="523"/>
      <c r="AB1" s="523"/>
      <c r="AC1" s="523"/>
      <c r="AD1" s="208"/>
      <c r="AE1" s="210"/>
      <c r="AF1" s="199" t="s">
        <v>544</v>
      </c>
      <c r="AG1" s="481"/>
      <c r="AK1" s="194"/>
    </row>
    <row r="2" spans="1:38" s="212" customFormat="1" ht="54.4" customHeight="1" thickBot="1" x14ac:dyDescent="0.25">
      <c r="A2" s="442" t="s">
        <v>513</v>
      </c>
      <c r="B2" s="442" t="s">
        <v>513</v>
      </c>
      <c r="C2" s="450" t="s">
        <v>548</v>
      </c>
      <c r="D2" s="442" t="s">
        <v>545</v>
      </c>
      <c r="E2" s="442" t="s">
        <v>547</v>
      </c>
      <c r="F2" s="443" t="s">
        <v>511</v>
      </c>
      <c r="G2" s="524">
        <v>43228</v>
      </c>
      <c r="H2" s="525"/>
      <c r="I2" s="525"/>
      <c r="J2" s="526"/>
      <c r="K2" s="524">
        <v>43229</v>
      </c>
      <c r="L2" s="525"/>
      <c r="M2" s="525"/>
      <c r="N2" s="526"/>
      <c r="O2" s="527">
        <v>43230</v>
      </c>
      <c r="P2" s="528"/>
      <c r="Q2" s="528"/>
      <c r="R2" s="529"/>
      <c r="S2" s="524">
        <v>43231</v>
      </c>
      <c r="T2" s="525"/>
      <c r="U2" s="525"/>
      <c r="V2" s="526"/>
      <c r="W2" s="524">
        <v>43232</v>
      </c>
      <c r="X2" s="525"/>
      <c r="Y2" s="525"/>
      <c r="Z2" s="526"/>
      <c r="AA2" s="524">
        <v>43235</v>
      </c>
      <c r="AB2" s="525"/>
      <c r="AC2" s="526"/>
      <c r="AD2" s="448">
        <v>43236</v>
      </c>
      <c r="AE2" s="213"/>
    </row>
    <row r="3" spans="1:38" s="218" customFormat="1" ht="69" customHeight="1" thickBot="1" x14ac:dyDescent="0.25">
      <c r="A3" s="449" t="s">
        <v>455</v>
      </c>
      <c r="B3" s="449" t="s">
        <v>461</v>
      </c>
      <c r="C3" s="449" t="s">
        <v>455</v>
      </c>
      <c r="D3" s="480" t="s">
        <v>546</v>
      </c>
      <c r="E3" s="449" t="s">
        <v>461</v>
      </c>
      <c r="F3" s="214" t="s">
        <v>496</v>
      </c>
      <c r="G3" s="444" t="s">
        <v>382</v>
      </c>
      <c r="H3" s="445" t="s">
        <v>383</v>
      </c>
      <c r="I3" s="393" t="s">
        <v>384</v>
      </c>
      <c r="J3" s="409" t="s">
        <v>398</v>
      </c>
      <c r="K3" s="444" t="s">
        <v>385</v>
      </c>
      <c r="L3" s="445" t="s">
        <v>386</v>
      </c>
      <c r="M3" s="445" t="s">
        <v>387</v>
      </c>
      <c r="N3" s="409" t="s">
        <v>388</v>
      </c>
      <c r="O3" s="215" t="s">
        <v>389</v>
      </c>
      <c r="P3" s="216" t="s">
        <v>390</v>
      </c>
      <c r="Q3" s="217" t="s">
        <v>391</v>
      </c>
      <c r="R3" s="217" t="s">
        <v>470</v>
      </c>
      <c r="S3" s="444" t="s">
        <v>392</v>
      </c>
      <c r="T3" s="445" t="s">
        <v>393</v>
      </c>
      <c r="U3" s="445" t="s">
        <v>394</v>
      </c>
      <c r="V3" s="409" t="s">
        <v>395</v>
      </c>
      <c r="W3" s="444" t="s">
        <v>396</v>
      </c>
      <c r="X3" s="393" t="s">
        <v>397</v>
      </c>
      <c r="Y3" s="393" t="s">
        <v>465</v>
      </c>
      <c r="Z3" s="409" t="s">
        <v>487</v>
      </c>
      <c r="AA3" s="444" t="s">
        <v>399</v>
      </c>
      <c r="AB3" s="446" t="s">
        <v>492</v>
      </c>
      <c r="AC3" s="409" t="s">
        <v>494</v>
      </c>
      <c r="AD3" s="447" t="s">
        <v>400</v>
      </c>
      <c r="AE3" s="218" t="s">
        <v>495</v>
      </c>
      <c r="AF3" s="358" t="s">
        <v>469</v>
      </c>
      <c r="AG3" s="358" t="s">
        <v>500</v>
      </c>
      <c r="AH3" s="358" t="s">
        <v>489</v>
      </c>
      <c r="AI3" s="358" t="s">
        <v>488</v>
      </c>
      <c r="AJ3" s="358" t="s">
        <v>474</v>
      </c>
      <c r="AK3" s="358" t="s">
        <v>475</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458" t="s">
        <v>498</v>
      </c>
      <c r="G4" s="219" t="s">
        <v>401</v>
      </c>
      <c r="H4" s="220"/>
      <c r="I4" s="485"/>
      <c r="J4" s="484"/>
      <c r="K4" s="221" t="s">
        <v>352</v>
      </c>
      <c r="L4" s="222" t="s">
        <v>379</v>
      </c>
      <c r="M4" s="227" t="s">
        <v>371</v>
      </c>
      <c r="N4" s="223" t="s">
        <v>351</v>
      </c>
      <c r="O4" s="224" t="s">
        <v>371</v>
      </c>
      <c r="P4" s="363" t="s">
        <v>471</v>
      </c>
      <c r="Q4" s="223" t="s">
        <v>351</v>
      </c>
      <c r="R4" s="475"/>
      <c r="S4" s="227" t="s">
        <v>371</v>
      </c>
      <c r="T4" s="317"/>
      <c r="U4" s="363" t="s">
        <v>471</v>
      </c>
      <c r="V4" s="365"/>
      <c r="W4" s="221" t="s">
        <v>352</v>
      </c>
      <c r="X4" s="343" t="s">
        <v>379</v>
      </c>
      <c r="Y4" s="263" t="s">
        <v>404</v>
      </c>
      <c r="Z4" s="394" t="s">
        <v>351</v>
      </c>
      <c r="AA4" s="230" t="s">
        <v>378</v>
      </c>
      <c r="AB4" s="363" t="s">
        <v>471</v>
      </c>
      <c r="AC4" s="229" t="s">
        <v>379</v>
      </c>
      <c r="AD4" s="231" t="s">
        <v>370</v>
      </c>
      <c r="AE4" s="290"/>
      <c r="AF4" s="354"/>
      <c r="AG4" s="354">
        <v>5</v>
      </c>
      <c r="AH4" s="383">
        <v>5</v>
      </c>
      <c r="AI4" s="383">
        <v>0</v>
      </c>
      <c r="AJ4" s="384">
        <f>TIME(4,0,0)</f>
        <v>0.16666666666666666</v>
      </c>
      <c r="AK4" s="383" t="s">
        <v>461</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59" t="s">
        <v>514</v>
      </c>
      <c r="G5" s="232"/>
      <c r="H5" s="220"/>
      <c r="I5" s="220"/>
      <c r="J5" s="486"/>
      <c r="K5" s="233"/>
      <c r="L5" s="234"/>
      <c r="M5" s="230"/>
      <c r="N5" s="235"/>
      <c r="O5" s="230"/>
      <c r="P5" s="364"/>
      <c r="Q5" s="235"/>
      <c r="R5" s="326"/>
      <c r="S5" s="230"/>
      <c r="T5" s="319"/>
      <c r="U5" s="364"/>
      <c r="V5" s="360"/>
      <c r="W5" s="233"/>
      <c r="X5" s="344"/>
      <c r="Y5" s="265"/>
      <c r="Z5" s="395"/>
      <c r="AA5" s="230"/>
      <c r="AB5" s="364"/>
      <c r="AC5" s="238"/>
      <c r="AD5" s="239"/>
      <c r="AE5" s="204"/>
      <c r="AF5" s="354"/>
      <c r="AG5" s="354">
        <v>6</v>
      </c>
      <c r="AH5" s="383">
        <v>6</v>
      </c>
      <c r="AI5" s="383">
        <v>0</v>
      </c>
      <c r="AJ5" s="384">
        <f>TIME(5,0,0)</f>
        <v>0.20833333333333334</v>
      </c>
      <c r="AK5" s="383" t="s">
        <v>476</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59" t="s">
        <v>515</v>
      </c>
      <c r="G6" s="240"/>
      <c r="H6" s="241"/>
      <c r="I6" s="241"/>
      <c r="J6" s="486"/>
      <c r="K6" s="233"/>
      <c r="L6" s="234"/>
      <c r="M6" s="230"/>
      <c r="N6" s="476"/>
      <c r="O6" s="230"/>
      <c r="P6" s="364"/>
      <c r="Q6" s="235"/>
      <c r="R6" s="326"/>
      <c r="S6" s="230"/>
      <c r="T6" s="360"/>
      <c r="U6" s="364"/>
      <c r="V6" s="349"/>
      <c r="W6" s="233"/>
      <c r="X6" s="234"/>
      <c r="Y6" s="267"/>
      <c r="Z6" s="395"/>
      <c r="AA6" s="230"/>
      <c r="AB6" s="364"/>
      <c r="AC6" s="238"/>
      <c r="AD6" s="243"/>
      <c r="AE6" s="204"/>
      <c r="AF6" s="354"/>
      <c r="AG6" s="354">
        <v>7</v>
      </c>
      <c r="AH6" s="383">
        <v>7</v>
      </c>
      <c r="AI6" s="383">
        <v>0</v>
      </c>
      <c r="AJ6" s="384">
        <f>TIME(6,0,0)</f>
        <v>0.25</v>
      </c>
      <c r="AK6" s="383" t="s">
        <v>477</v>
      </c>
      <c r="AL6" s="218">
        <v>30</v>
      </c>
    </row>
    <row r="7" spans="1:38" ht="37.5" customHeight="1" thickBot="1" x14ac:dyDescent="0.25">
      <c r="A7" s="333" t="str">
        <f t="shared" si="0"/>
        <v>15:30-16:00</v>
      </c>
      <c r="B7" s="333" t="str">
        <f t="shared" si="1"/>
        <v>10:30-11:00</v>
      </c>
      <c r="C7" s="333" t="str">
        <f t="shared" si="3"/>
        <v>14:30-15:00</v>
      </c>
      <c r="D7" s="309">
        <f>TIME(16,30,0)</f>
        <v>0.6875</v>
      </c>
      <c r="E7" s="308" t="str">
        <f t="shared" si="2"/>
        <v>10:30-11:00</v>
      </c>
      <c r="F7" s="460" t="s">
        <v>497</v>
      </c>
      <c r="G7" s="232"/>
      <c r="H7" s="220"/>
      <c r="I7" s="220"/>
      <c r="J7" s="487"/>
      <c r="K7" s="233"/>
      <c r="L7" s="234"/>
      <c r="M7" s="230"/>
      <c r="N7" s="244"/>
      <c r="O7" s="230"/>
      <c r="P7" s="364"/>
      <c r="Q7" s="244"/>
      <c r="R7" s="326"/>
      <c r="S7" s="230"/>
      <c r="T7" s="321"/>
      <c r="U7" s="364"/>
      <c r="V7" s="345"/>
      <c r="W7" s="233"/>
      <c r="X7" s="344"/>
      <c r="Y7" s="370"/>
      <c r="Z7" s="396"/>
      <c r="AA7" s="230"/>
      <c r="AB7" s="364"/>
      <c r="AC7" s="238"/>
      <c r="AD7" s="243"/>
      <c r="AE7" s="204"/>
      <c r="AF7" s="354"/>
      <c r="AG7" s="354">
        <v>8</v>
      </c>
      <c r="AH7" s="383">
        <v>8</v>
      </c>
      <c r="AI7" s="383">
        <v>0</v>
      </c>
      <c r="AJ7" s="384">
        <f>TIME(7,0,0)</f>
        <v>0.29166666666666669</v>
      </c>
      <c r="AK7" s="383" t="s">
        <v>478</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368</v>
      </c>
      <c r="H8" s="246" t="s">
        <v>368</v>
      </c>
      <c r="I8" s="328"/>
      <c r="J8" s="247" t="s">
        <v>368</v>
      </c>
      <c r="K8" s="245" t="s">
        <v>368</v>
      </c>
      <c r="L8" s="246" t="s">
        <v>368</v>
      </c>
      <c r="M8" s="246" t="s">
        <v>368</v>
      </c>
      <c r="N8" s="247" t="s">
        <v>368</v>
      </c>
      <c r="O8" s="245" t="s">
        <v>368</v>
      </c>
      <c r="P8" s="246" t="s">
        <v>368</v>
      </c>
      <c r="Q8" s="328" t="s">
        <v>368</v>
      </c>
      <c r="R8" s="247" t="s">
        <v>368</v>
      </c>
      <c r="S8" s="245" t="s">
        <v>368</v>
      </c>
      <c r="T8" s="246" t="s">
        <v>368</v>
      </c>
      <c r="U8" s="246" t="s">
        <v>368</v>
      </c>
      <c r="V8" s="247" t="s">
        <v>368</v>
      </c>
      <c r="W8" s="245" t="s">
        <v>368</v>
      </c>
      <c r="X8" s="328" t="s">
        <v>368</v>
      </c>
      <c r="Y8" s="328"/>
      <c r="Z8" s="328" t="s">
        <v>368</v>
      </c>
      <c r="AA8" s="245" t="s">
        <v>368</v>
      </c>
      <c r="AB8" s="411"/>
      <c r="AC8" s="247" t="s">
        <v>368</v>
      </c>
      <c r="AD8" s="243"/>
      <c r="AE8" s="204"/>
      <c r="AF8" s="354"/>
      <c r="AG8" s="354">
        <v>23</v>
      </c>
      <c r="AH8" s="383">
        <v>23</v>
      </c>
      <c r="AI8" s="383">
        <v>0</v>
      </c>
      <c r="AJ8" s="384">
        <f>TIME(24-2,0,0)</f>
        <v>0.91666666666666663</v>
      </c>
      <c r="AK8" s="383" t="s">
        <v>479</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398"/>
      <c r="H9" s="223" t="s">
        <v>351</v>
      </c>
      <c r="I9" s="317"/>
      <c r="J9" s="226" t="s">
        <v>471</v>
      </c>
      <c r="K9" s="405" t="s">
        <v>491</v>
      </c>
      <c r="L9" s="225"/>
      <c r="M9" s="225"/>
      <c r="N9" s="367" t="s">
        <v>353</v>
      </c>
      <c r="O9" s="221" t="s">
        <v>352</v>
      </c>
      <c r="P9" s="365"/>
      <c r="Q9" s="322" t="s">
        <v>405</v>
      </c>
      <c r="R9" s="250" t="s">
        <v>369</v>
      </c>
      <c r="S9" s="252"/>
      <c r="T9" s="363" t="s">
        <v>471</v>
      </c>
      <c r="U9" s="223" t="s">
        <v>351</v>
      </c>
      <c r="V9" s="322" t="s">
        <v>405</v>
      </c>
      <c r="W9" s="361" t="s">
        <v>405</v>
      </c>
      <c r="X9" s="317"/>
      <c r="Y9" s="317"/>
      <c r="Z9" s="323"/>
      <c r="AA9" s="253" t="s">
        <v>16</v>
      </c>
      <c r="AB9" s="365"/>
      <c r="AC9" s="249"/>
      <c r="AD9" s="243"/>
      <c r="AE9" s="204"/>
      <c r="AF9" s="354"/>
      <c r="AG9" s="354">
        <v>24</v>
      </c>
      <c r="AH9" s="383">
        <v>24</v>
      </c>
      <c r="AI9" s="383">
        <v>0</v>
      </c>
      <c r="AJ9" s="384">
        <f>TIME(24-1,0,0)</f>
        <v>0.95833333333333337</v>
      </c>
      <c r="AK9" s="383" t="s">
        <v>480</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3"/>
      <c r="G10" s="312"/>
      <c r="H10" s="235"/>
      <c r="I10" s="319"/>
      <c r="J10" s="237"/>
      <c r="K10" s="406"/>
      <c r="L10" s="225"/>
      <c r="M10" s="225"/>
      <c r="N10" s="236"/>
      <c r="O10" s="233"/>
      <c r="P10" s="360"/>
      <c r="Q10" s="371"/>
      <c r="R10" s="255"/>
      <c r="S10" s="252"/>
      <c r="T10" s="364"/>
      <c r="U10" s="235"/>
      <c r="V10" s="371"/>
      <c r="W10" s="324"/>
      <c r="X10" s="360"/>
      <c r="Y10" s="360"/>
      <c r="Z10" s="326"/>
      <c r="AA10" s="257"/>
      <c r="AB10" s="319"/>
      <c r="AC10" s="326"/>
      <c r="AD10" s="329"/>
      <c r="AE10" s="204"/>
      <c r="AF10" s="354"/>
      <c r="AG10" s="354">
        <v>22</v>
      </c>
      <c r="AH10" s="383">
        <v>22</v>
      </c>
      <c r="AI10" s="383">
        <v>0</v>
      </c>
      <c r="AJ10" s="384">
        <f>TIME(24-3,0,0)</f>
        <v>0.875</v>
      </c>
      <c r="AK10" s="383" t="s">
        <v>481</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69"/>
      <c r="I11" s="360"/>
      <c r="J11" s="237"/>
      <c r="K11" s="406"/>
      <c r="L11" s="225"/>
      <c r="M11" s="462"/>
      <c r="N11" s="242"/>
      <c r="O11" s="233"/>
      <c r="P11" s="360"/>
      <c r="Q11" s="325"/>
      <c r="R11" s="258"/>
      <c r="S11" s="269"/>
      <c r="T11" s="364"/>
      <c r="U11" s="235"/>
      <c r="V11" s="325"/>
      <c r="W11" s="362"/>
      <c r="X11" s="360"/>
      <c r="Y11" s="360"/>
      <c r="Z11" s="326"/>
      <c r="AA11" s="257"/>
      <c r="AB11" s="319"/>
      <c r="AC11" s="349"/>
      <c r="AD11" s="254"/>
      <c r="AE11" s="204"/>
      <c r="AF11" s="354"/>
      <c r="AG11" s="354">
        <v>19</v>
      </c>
      <c r="AH11" s="383">
        <v>18</v>
      </c>
      <c r="AI11" s="383">
        <v>30</v>
      </c>
      <c r="AJ11" s="384">
        <f>TIME(24-6,30,0)</f>
        <v>0.77083333333333337</v>
      </c>
      <c r="AK11" s="383" t="s">
        <v>482</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6"/>
      <c r="H12" s="244"/>
      <c r="I12" s="321"/>
      <c r="J12" s="237"/>
      <c r="K12" s="407"/>
      <c r="L12" s="225"/>
      <c r="M12" s="225"/>
      <c r="N12" s="368"/>
      <c r="O12" s="233"/>
      <c r="P12" s="401"/>
      <c r="Q12" s="372"/>
      <c r="R12" s="259"/>
      <c r="S12" s="366"/>
      <c r="T12" s="364"/>
      <c r="U12" s="244"/>
      <c r="V12" s="372"/>
      <c r="W12" s="327"/>
      <c r="X12" s="319"/>
      <c r="Y12" s="319"/>
      <c r="Z12" s="345"/>
      <c r="AA12" s="260"/>
      <c r="AB12" s="321"/>
      <c r="AC12" s="345"/>
      <c r="AD12" s="254"/>
      <c r="AE12" s="204"/>
      <c r="AF12" s="355"/>
      <c r="AG12" s="355">
        <v>17</v>
      </c>
      <c r="AH12" s="383">
        <v>16</v>
      </c>
      <c r="AI12" s="383">
        <v>0</v>
      </c>
      <c r="AJ12" s="384">
        <f>TIME(24-8,0,0)</f>
        <v>0.66666666666666663</v>
      </c>
      <c r="AK12" s="383" t="s">
        <v>483</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368</v>
      </c>
      <c r="H13" s="246" t="s">
        <v>368</v>
      </c>
      <c r="I13" s="328"/>
      <c r="J13" s="247" t="s">
        <v>368</v>
      </c>
      <c r="K13" s="245" t="s">
        <v>368</v>
      </c>
      <c r="L13" s="246" t="s">
        <v>368</v>
      </c>
      <c r="M13" s="246" t="s">
        <v>368</v>
      </c>
      <c r="N13" s="247" t="s">
        <v>368</v>
      </c>
      <c r="O13" s="245" t="s">
        <v>368</v>
      </c>
      <c r="P13" s="246" t="s">
        <v>368</v>
      </c>
      <c r="Q13" s="328" t="s">
        <v>368</v>
      </c>
      <c r="R13" s="247" t="s">
        <v>368</v>
      </c>
      <c r="S13" s="245" t="s">
        <v>368</v>
      </c>
      <c r="T13" s="246" t="s">
        <v>368</v>
      </c>
      <c r="U13" s="246" t="s">
        <v>368</v>
      </c>
      <c r="V13" s="328" t="s">
        <v>368</v>
      </c>
      <c r="W13" s="245" t="s">
        <v>368</v>
      </c>
      <c r="X13" s="246" t="s">
        <v>368</v>
      </c>
      <c r="Y13" s="328"/>
      <c r="Z13" s="328" t="s">
        <v>368</v>
      </c>
      <c r="AA13" s="245" t="s">
        <v>368</v>
      </c>
      <c r="AB13" s="411"/>
      <c r="AC13" s="247" t="s">
        <v>368</v>
      </c>
      <c r="AD13" s="254"/>
      <c r="AE13" s="195"/>
      <c r="AF13" s="355"/>
      <c r="AG13" s="355">
        <v>16</v>
      </c>
      <c r="AH13" s="383">
        <v>15</v>
      </c>
      <c r="AI13" s="383">
        <v>0</v>
      </c>
      <c r="AJ13" s="384">
        <f>TIME(24-9,0,0)</f>
        <v>0.625</v>
      </c>
      <c r="AK13" s="383" t="s">
        <v>484</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35"/>
      <c r="H14" s="317"/>
      <c r="I14" s="317"/>
      <c r="J14" s="250" t="s">
        <v>369</v>
      </c>
      <c r="K14" s="252"/>
      <c r="L14" s="251" t="s">
        <v>354</v>
      </c>
      <c r="M14" s="263" t="s">
        <v>404</v>
      </c>
      <c r="N14" s="374"/>
      <c r="O14" s="317"/>
      <c r="P14" s="317"/>
      <c r="Q14" s="365"/>
      <c r="R14" s="323"/>
      <c r="S14" s="252"/>
      <c r="T14" s="251" t="s">
        <v>354</v>
      </c>
      <c r="U14" s="263" t="s">
        <v>404</v>
      </c>
      <c r="V14" s="249"/>
      <c r="W14" s="252"/>
      <c r="X14" s="376" t="s">
        <v>406</v>
      </c>
      <c r="Y14" s="365"/>
      <c r="Z14" s="317"/>
      <c r="AA14" s="435"/>
      <c r="AB14" s="317"/>
      <c r="AC14" s="317"/>
      <c r="AD14" s="254"/>
      <c r="AE14" s="204"/>
      <c r="AF14" s="356"/>
      <c r="AG14" s="355">
        <v>15</v>
      </c>
      <c r="AH14" s="383">
        <v>13</v>
      </c>
      <c r="AI14" s="383">
        <v>0</v>
      </c>
      <c r="AJ14" s="384">
        <f>TIME(24-10,0,0)</f>
        <v>0.58333333333333337</v>
      </c>
      <c r="AK14" s="383" t="s">
        <v>485</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78"/>
      <c r="G15" s="360"/>
      <c r="H15" s="319"/>
      <c r="I15" s="319"/>
      <c r="J15" s="255"/>
      <c r="K15" s="252"/>
      <c r="L15" s="256"/>
      <c r="M15" s="265"/>
      <c r="N15" s="346"/>
      <c r="O15" s="319"/>
      <c r="P15" s="319"/>
      <c r="Q15" s="319"/>
      <c r="R15" s="326"/>
      <c r="S15" s="252"/>
      <c r="T15" s="256"/>
      <c r="U15" s="265"/>
      <c r="V15" s="249"/>
      <c r="W15" s="252"/>
      <c r="X15" s="273"/>
      <c r="Y15" s="360"/>
      <c r="Z15" s="326"/>
      <c r="AA15" s="319"/>
      <c r="AB15" s="360"/>
      <c r="AC15" s="326"/>
      <c r="AD15" s="254"/>
      <c r="AE15" s="204"/>
      <c r="AF15" s="356"/>
      <c r="AG15" s="355">
        <v>22</v>
      </c>
      <c r="AH15" s="383">
        <v>22</v>
      </c>
      <c r="AI15" s="383">
        <v>0</v>
      </c>
      <c r="AJ15" s="384">
        <f>TIME(24-3,0,0)</f>
        <v>0.875</v>
      </c>
      <c r="AK15" s="383" t="s">
        <v>490</v>
      </c>
      <c r="AL15" s="218">
        <v>30</v>
      </c>
    </row>
    <row r="16" spans="1:38" ht="37.5" customHeight="1" x14ac:dyDescent="0.2">
      <c r="A16" s="333" t="str">
        <f t="shared" si="0"/>
        <v>19:30-20:00</v>
      </c>
      <c r="B16" s="333" t="str">
        <f t="shared" si="1"/>
        <v>14:30-15:00</v>
      </c>
      <c r="C16" s="333" t="str">
        <f t="shared" si="3"/>
        <v>18:30-19:00</v>
      </c>
      <c r="D16" s="330">
        <f>TIME(20,30,0)</f>
        <v>0.85416666666666663</v>
      </c>
      <c r="E16" s="308" t="str">
        <f t="shared" si="2"/>
        <v>14:30-15:00</v>
      </c>
      <c r="F16" s="478"/>
      <c r="G16" s="360"/>
      <c r="H16" s="360"/>
      <c r="I16" s="360"/>
      <c r="J16" s="266"/>
      <c r="K16" s="312"/>
      <c r="L16" s="256"/>
      <c r="M16" s="267"/>
      <c r="N16" s="264"/>
      <c r="O16" s="360"/>
      <c r="P16" s="360"/>
      <c r="Q16" s="319"/>
      <c r="R16" s="326"/>
      <c r="S16" s="252"/>
      <c r="T16" s="256"/>
      <c r="U16" s="267"/>
      <c r="V16" s="268"/>
      <c r="W16" s="269"/>
      <c r="X16" s="286"/>
      <c r="Y16" s="360"/>
      <c r="Z16" s="349"/>
      <c r="AA16" s="360"/>
      <c r="AB16" s="360"/>
      <c r="AC16" s="349"/>
      <c r="AD16" s="261"/>
      <c r="AE16" s="204"/>
      <c r="AF16" s="355"/>
      <c r="AG16" s="355"/>
      <c r="AH16" s="383"/>
      <c r="AI16" s="383"/>
      <c r="AJ16" s="383"/>
      <c r="AK16" s="383"/>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308"/>
      <c r="G17" s="366"/>
      <c r="H17" s="321"/>
      <c r="I17" s="321"/>
      <c r="J17" s="259"/>
      <c r="K17" s="252"/>
      <c r="L17" s="256"/>
      <c r="M17" s="370"/>
      <c r="N17" s="347"/>
      <c r="O17" s="321"/>
      <c r="P17" s="321"/>
      <c r="Q17" s="321"/>
      <c r="R17" s="345"/>
      <c r="S17" s="366"/>
      <c r="T17" s="256"/>
      <c r="U17" s="270"/>
      <c r="V17" s="249"/>
      <c r="W17" s="366"/>
      <c r="X17" s="288"/>
      <c r="Y17" s="401"/>
      <c r="Z17" s="321"/>
      <c r="AA17" s="366"/>
      <c r="AB17" s="319"/>
      <c r="AC17" s="321"/>
      <c r="AD17" s="254"/>
      <c r="AE17" s="204"/>
      <c r="AF17" s="354"/>
      <c r="AG17" s="354"/>
      <c r="AH17" s="383"/>
      <c r="AI17" s="383"/>
      <c r="AJ17" s="383"/>
      <c r="AK17" s="383"/>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308"/>
      <c r="G18" s="291" t="s">
        <v>368</v>
      </c>
      <c r="H18" s="246" t="s">
        <v>368</v>
      </c>
      <c r="I18" s="328"/>
      <c r="J18" s="247" t="s">
        <v>368</v>
      </c>
      <c r="K18" s="245" t="s">
        <v>368</v>
      </c>
      <c r="L18" s="246" t="s">
        <v>368</v>
      </c>
      <c r="M18" s="289" t="s">
        <v>368</v>
      </c>
      <c r="N18" s="247" t="s">
        <v>368</v>
      </c>
      <c r="O18" s="328" t="s">
        <v>368</v>
      </c>
      <c r="P18" s="246" t="s">
        <v>368</v>
      </c>
      <c r="Q18" s="328" t="s">
        <v>368</v>
      </c>
      <c r="R18" s="247" t="s">
        <v>368</v>
      </c>
      <c r="S18" s="246" t="s">
        <v>368</v>
      </c>
      <c r="T18" s="246" t="s">
        <v>368</v>
      </c>
      <c r="U18" s="246" t="s">
        <v>368</v>
      </c>
      <c r="V18" s="328" t="s">
        <v>368</v>
      </c>
      <c r="W18" s="245" t="s">
        <v>368</v>
      </c>
      <c r="X18" s="246" t="s">
        <v>368</v>
      </c>
      <c r="Y18" s="328"/>
      <c r="Z18" s="328" t="s">
        <v>368</v>
      </c>
      <c r="AA18" s="245" t="s">
        <v>368</v>
      </c>
      <c r="AB18" s="411"/>
      <c r="AC18" s="247" t="s">
        <v>368</v>
      </c>
      <c r="AD18" s="254"/>
      <c r="AE18" s="204"/>
      <c r="AF18" s="354"/>
      <c r="AG18" s="354"/>
      <c r="AH18" s="383"/>
      <c r="AI18" s="383"/>
      <c r="AJ18" s="383"/>
      <c r="AK18" s="383"/>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308"/>
      <c r="G19" s="252"/>
      <c r="H19" s="314" t="s">
        <v>473</v>
      </c>
      <c r="I19" s="248"/>
      <c r="J19" s="323"/>
      <c r="K19" s="271" t="s">
        <v>359</v>
      </c>
      <c r="L19" s="286" t="s">
        <v>406</v>
      </c>
      <c r="M19" s="248"/>
      <c r="N19" s="374"/>
      <c r="O19" s="454"/>
      <c r="P19" s="453" t="s">
        <v>406</v>
      </c>
      <c r="Q19" s="365"/>
      <c r="R19" s="399"/>
      <c r="S19" s="252"/>
      <c r="T19" s="282" t="s">
        <v>406</v>
      </c>
      <c r="U19" s="365"/>
      <c r="V19" s="323"/>
      <c r="W19" s="252"/>
      <c r="X19" s="365"/>
      <c r="Y19" s="225"/>
      <c r="Z19" s="323"/>
      <c r="AA19" s="316" t="s">
        <v>472</v>
      </c>
      <c r="AB19" s="317"/>
      <c r="AC19" s="286" t="s">
        <v>406</v>
      </c>
      <c r="AD19" s="254"/>
      <c r="AE19" s="204"/>
      <c r="AF19" s="354"/>
      <c r="AG19" s="354"/>
      <c r="AH19" s="383"/>
      <c r="AI19" s="383"/>
      <c r="AJ19" s="383"/>
      <c r="AK19" s="383"/>
      <c r="AL19" s="218">
        <v>30</v>
      </c>
    </row>
    <row r="20" spans="1:38" ht="37.5" customHeight="1" x14ac:dyDescent="0.2">
      <c r="A20" s="333" t="str">
        <f t="shared" si="0"/>
        <v>21:30-22:00</v>
      </c>
      <c r="B20" s="333" t="str">
        <f t="shared" si="1"/>
        <v>16:30-17:00</v>
      </c>
      <c r="C20" s="333" t="str">
        <f t="shared" si="3"/>
        <v>20:30-21:00</v>
      </c>
      <c r="D20" s="330">
        <f>TIME(22,30,0)</f>
        <v>0.9375</v>
      </c>
      <c r="E20" s="308" t="str">
        <f t="shared" si="2"/>
        <v>16:30-17:00</v>
      </c>
      <c r="F20" s="308"/>
      <c r="G20" s="252"/>
      <c r="H20" s="457"/>
      <c r="I20" s="248"/>
      <c r="J20" s="408"/>
      <c r="K20" s="271"/>
      <c r="L20" s="287"/>
      <c r="M20" s="248"/>
      <c r="N20" s="346"/>
      <c r="O20" s="248"/>
      <c r="P20" s="273"/>
      <c r="Q20" s="319"/>
      <c r="R20" s="326"/>
      <c r="S20" s="252"/>
      <c r="T20" s="273"/>
      <c r="U20" s="319"/>
      <c r="V20" s="326"/>
      <c r="W20" s="252"/>
      <c r="X20" s="373"/>
      <c r="Y20" s="225"/>
      <c r="Z20" s="346"/>
      <c r="AA20" s="318"/>
      <c r="AB20" s="360"/>
      <c r="AC20" s="287"/>
      <c r="AD20" s="274"/>
      <c r="AE20" s="204"/>
      <c r="AF20" s="355"/>
      <c r="AG20" s="355"/>
      <c r="AH20" s="383"/>
      <c r="AI20" s="383"/>
      <c r="AJ20" s="383"/>
      <c r="AK20" s="383"/>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57"/>
      <c r="I21" s="248"/>
      <c r="J21" s="408"/>
      <c r="K21" s="271"/>
      <c r="L21" s="286"/>
      <c r="M21" s="248"/>
      <c r="N21" s="346"/>
      <c r="O21" s="248"/>
      <c r="P21" s="272"/>
      <c r="Q21" s="319"/>
      <c r="R21" s="326"/>
      <c r="S21" s="252"/>
      <c r="T21" s="272"/>
      <c r="U21" s="319"/>
      <c r="V21" s="326"/>
      <c r="W21" s="252"/>
      <c r="X21" s="373"/>
      <c r="Y21" s="360"/>
      <c r="Z21" s="277"/>
      <c r="AA21" s="318"/>
      <c r="AB21" s="360"/>
      <c r="AC21" s="286"/>
      <c r="AD21" s="274"/>
      <c r="AE21" s="204"/>
      <c r="AF21" s="354"/>
      <c r="AG21" s="354"/>
      <c r="AH21" s="383"/>
      <c r="AI21" s="383"/>
      <c r="AJ21" s="383"/>
      <c r="AK21" s="383"/>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09"/>
      <c r="K22" s="275"/>
      <c r="L22" s="288"/>
      <c r="M22" s="315"/>
      <c r="N22" s="347"/>
      <c r="O22" s="456"/>
      <c r="P22" s="455"/>
      <c r="Q22" s="321"/>
      <c r="R22" s="345"/>
      <c r="S22" s="252"/>
      <c r="T22" s="276"/>
      <c r="U22" s="321"/>
      <c r="V22" s="345"/>
      <c r="W22" s="252"/>
      <c r="X22" s="380"/>
      <c r="Y22" s="225"/>
      <c r="Z22" s="347"/>
      <c r="AA22" s="320"/>
      <c r="AB22" s="319"/>
      <c r="AC22" s="288"/>
      <c r="AD22" s="274"/>
      <c r="AE22" s="204"/>
      <c r="AF22" s="354"/>
      <c r="AG22" s="354"/>
      <c r="AH22" s="383"/>
      <c r="AI22" s="383"/>
      <c r="AJ22" s="383"/>
      <c r="AK22" s="383"/>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368</v>
      </c>
      <c r="H23" s="246" t="s">
        <v>368</v>
      </c>
      <c r="I23" s="328"/>
      <c r="J23" s="328" t="s">
        <v>368</v>
      </c>
      <c r="K23" s="245" t="s">
        <v>368</v>
      </c>
      <c r="L23" s="246" t="s">
        <v>368</v>
      </c>
      <c r="M23" s="246" t="s">
        <v>368</v>
      </c>
      <c r="N23" s="328" t="s">
        <v>368</v>
      </c>
      <c r="O23" s="245" t="s">
        <v>368</v>
      </c>
      <c r="P23" s="246" t="s">
        <v>368</v>
      </c>
      <c r="Q23" s="328" t="s">
        <v>368</v>
      </c>
      <c r="R23" s="328" t="s">
        <v>368</v>
      </c>
      <c r="S23" s="245" t="s">
        <v>368</v>
      </c>
      <c r="T23" s="246" t="s">
        <v>368</v>
      </c>
      <c r="U23" s="246" t="s">
        <v>368</v>
      </c>
      <c r="V23" s="328" t="s">
        <v>368</v>
      </c>
      <c r="W23" s="245" t="s">
        <v>368</v>
      </c>
      <c r="X23" s="328" t="s">
        <v>368</v>
      </c>
      <c r="Y23" s="328"/>
      <c r="Z23" s="328" t="s">
        <v>368</v>
      </c>
      <c r="AA23" s="245" t="s">
        <v>368</v>
      </c>
      <c r="AB23" s="412"/>
      <c r="AC23" s="246" t="s">
        <v>368</v>
      </c>
      <c r="AD23" s="274"/>
      <c r="AE23" s="204"/>
      <c r="AF23" s="357"/>
      <c r="AG23" s="357"/>
      <c r="AH23" s="383"/>
      <c r="AI23" s="383"/>
      <c r="AJ23" s="383"/>
      <c r="AK23" s="383"/>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368</v>
      </c>
      <c r="H24" s="246" t="s">
        <v>368</v>
      </c>
      <c r="I24" s="328"/>
      <c r="J24" s="328" t="s">
        <v>368</v>
      </c>
      <c r="K24" s="245" t="s">
        <v>368</v>
      </c>
      <c r="L24" s="246" t="s">
        <v>368</v>
      </c>
      <c r="M24" s="246" t="s">
        <v>368</v>
      </c>
      <c r="N24" s="328" t="s">
        <v>368</v>
      </c>
      <c r="O24" s="245" t="s">
        <v>368</v>
      </c>
      <c r="P24" s="246" t="s">
        <v>368</v>
      </c>
      <c r="Q24" s="328" t="s">
        <v>368</v>
      </c>
      <c r="R24" s="328" t="s">
        <v>368</v>
      </c>
      <c r="S24" s="245" t="s">
        <v>368</v>
      </c>
      <c r="T24" s="246" t="s">
        <v>368</v>
      </c>
      <c r="U24" s="246" t="s">
        <v>368</v>
      </c>
      <c r="V24" s="328" t="s">
        <v>368</v>
      </c>
      <c r="W24" s="245" t="s">
        <v>368</v>
      </c>
      <c r="X24" s="328" t="s">
        <v>368</v>
      </c>
      <c r="Y24" s="328"/>
      <c r="Z24" s="328" t="s">
        <v>368</v>
      </c>
      <c r="AA24" s="245" t="s">
        <v>368</v>
      </c>
      <c r="AB24" s="412"/>
      <c r="AC24" s="246" t="s">
        <v>368</v>
      </c>
      <c r="AD24" s="274"/>
      <c r="AE24" s="204"/>
      <c r="AF24" s="357"/>
      <c r="AG24" s="357"/>
      <c r="AH24" s="383"/>
      <c r="AI24" s="383"/>
      <c r="AJ24" s="383"/>
      <c r="AK24" s="383"/>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360</v>
      </c>
      <c r="H25" s="397" t="s">
        <v>361</v>
      </c>
      <c r="I25" s="248"/>
      <c r="J25" s="410"/>
      <c r="K25" s="405" t="s">
        <v>491</v>
      </c>
      <c r="L25" s="319"/>
      <c r="M25" s="375"/>
      <c r="N25" s="374"/>
      <c r="O25" s="452"/>
      <c r="P25" s="488" t="s">
        <v>404</v>
      </c>
      <c r="Q25" s="489" t="s">
        <v>360</v>
      </c>
      <c r="R25" s="397" t="s">
        <v>361</v>
      </c>
      <c r="S25" s="493" t="s">
        <v>352</v>
      </c>
      <c r="T25" s="489" t="s">
        <v>360</v>
      </c>
      <c r="U25" s="397" t="s">
        <v>361</v>
      </c>
      <c r="V25" s="437"/>
      <c r="W25" s="278"/>
      <c r="X25" s="379"/>
      <c r="Y25" s="225"/>
      <c r="Z25" s="374"/>
      <c r="AA25" s="405" t="s">
        <v>491</v>
      </c>
      <c r="AB25" s="317"/>
      <c r="AC25" s="349"/>
      <c r="AD25" s="274"/>
      <c r="AE25" s="204"/>
      <c r="AF25" s="357"/>
      <c r="AG25" s="357"/>
      <c r="AH25" s="383"/>
      <c r="AI25" s="383"/>
      <c r="AJ25" s="383"/>
      <c r="AK25" s="383"/>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7"/>
      <c r="I26" s="248"/>
      <c r="J26" s="326"/>
      <c r="K26" s="406"/>
      <c r="L26" s="319"/>
      <c r="M26" s="319"/>
      <c r="N26" s="346"/>
      <c r="O26" s="248"/>
      <c r="P26" s="265"/>
      <c r="Q26" s="490"/>
      <c r="R26" s="397"/>
      <c r="S26" s="494"/>
      <c r="T26" s="228"/>
      <c r="U26" s="397"/>
      <c r="V26" s="377"/>
      <c r="W26" s="278"/>
      <c r="X26" s="378"/>
      <c r="Y26" s="225"/>
      <c r="Z26" s="346"/>
      <c r="AA26" s="406"/>
      <c r="AB26" s="360"/>
      <c r="AC26" s="349"/>
      <c r="AD26" s="274"/>
      <c r="AE26" s="204"/>
      <c r="AF26" s="357"/>
      <c r="AG26" s="357"/>
      <c r="AH26" s="383"/>
      <c r="AI26" s="383"/>
      <c r="AJ26" s="383"/>
      <c r="AK26" s="383"/>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7"/>
      <c r="I27" s="248"/>
      <c r="J27" s="346"/>
      <c r="K27" s="406"/>
      <c r="L27" s="319"/>
      <c r="M27" s="319"/>
      <c r="N27" s="346"/>
      <c r="O27" s="248"/>
      <c r="P27" s="491"/>
      <c r="Q27" s="228"/>
      <c r="R27" s="397"/>
      <c r="S27" s="233"/>
      <c r="T27" s="490"/>
      <c r="U27" s="397"/>
      <c r="V27" s="377"/>
      <c r="W27" s="278"/>
      <c r="X27" s="378"/>
      <c r="Y27" s="360"/>
      <c r="Z27" s="346"/>
      <c r="AA27" s="406"/>
      <c r="AB27" s="360"/>
      <c r="AC27" s="349"/>
      <c r="AD27" s="274"/>
      <c r="AE27" s="204"/>
      <c r="AF27" s="357"/>
      <c r="AG27" s="357"/>
      <c r="AH27" s="383"/>
      <c r="AI27" s="383"/>
      <c r="AJ27" s="383"/>
      <c r="AK27" s="383"/>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0"/>
      <c r="I28" s="315"/>
      <c r="J28" s="347"/>
      <c r="K28" s="407"/>
      <c r="L28" s="401"/>
      <c r="M28" s="401"/>
      <c r="N28" s="347"/>
      <c r="O28" s="315"/>
      <c r="P28" s="370"/>
      <c r="Q28" s="492"/>
      <c r="R28" s="400"/>
      <c r="S28" s="494"/>
      <c r="T28" s="400"/>
      <c r="U28" s="400"/>
      <c r="V28" s="402"/>
      <c r="W28" s="403"/>
      <c r="X28" s="404"/>
      <c r="Y28" s="401"/>
      <c r="Z28" s="347"/>
      <c r="AA28" s="407"/>
      <c r="AB28" s="319"/>
      <c r="AC28" s="349"/>
      <c r="AD28" s="274"/>
      <c r="AE28" s="204"/>
      <c r="AF28" s="357"/>
      <c r="AG28" s="357"/>
      <c r="AH28" s="383"/>
      <c r="AI28" s="383"/>
      <c r="AJ28" s="383"/>
      <c r="AK28" s="383"/>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5"/>
      <c r="I29" s="365"/>
      <c r="J29" s="374"/>
      <c r="K29" s="262"/>
      <c r="L29" s="423"/>
      <c r="M29" s="425"/>
      <c r="N29" s="374"/>
      <c r="O29" s="252"/>
      <c r="P29" s="317"/>
      <c r="Q29" s="317"/>
      <c r="R29" s="323"/>
      <c r="S29" s="435"/>
      <c r="T29" s="225"/>
      <c r="U29" s="317"/>
      <c r="V29" s="437"/>
      <c r="W29" s="278"/>
      <c r="X29" s="379"/>
      <c r="Y29" s="379"/>
      <c r="Z29" s="285"/>
      <c r="AA29" s="280"/>
      <c r="AB29" s="317"/>
      <c r="AC29" s="439"/>
      <c r="AD29" s="274"/>
      <c r="AE29" s="204"/>
      <c r="AF29" s="357"/>
      <c r="AG29" s="357"/>
      <c r="AH29" s="383"/>
      <c r="AI29" s="383"/>
      <c r="AJ29" s="383"/>
      <c r="AK29" s="383"/>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2"/>
      <c r="I30" s="378"/>
      <c r="J30" s="348"/>
      <c r="K30" s="280"/>
      <c r="L30" s="426"/>
      <c r="M30" s="285"/>
      <c r="N30" s="348"/>
      <c r="O30" s="429"/>
      <c r="P30" s="284"/>
      <c r="Q30" s="431"/>
      <c r="R30" s="377"/>
      <c r="S30" s="278"/>
      <c r="T30" s="431"/>
      <c r="U30" s="431"/>
      <c r="V30" s="377"/>
      <c r="W30" s="278"/>
      <c r="X30" s="378"/>
      <c r="Y30" s="285"/>
      <c r="Z30" s="348"/>
      <c r="AA30" s="280"/>
      <c r="AB30" s="360"/>
      <c r="AC30" s="279"/>
      <c r="AD30" s="274"/>
      <c r="AE30" s="204"/>
      <c r="AF30" s="357"/>
      <c r="AG30" s="357"/>
      <c r="AH30" s="383"/>
      <c r="AI30" s="383"/>
      <c r="AJ30" s="383"/>
      <c r="AK30" s="383"/>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78"/>
      <c r="I31" s="378"/>
      <c r="J31" s="348"/>
      <c r="K31" s="280"/>
      <c r="L31" s="426"/>
      <c r="M31" s="285"/>
      <c r="N31" s="348"/>
      <c r="O31" s="429"/>
      <c r="P31" s="432"/>
      <c r="Q31" s="284"/>
      <c r="R31" s="477" t="s">
        <v>379</v>
      </c>
      <c r="S31" s="429"/>
      <c r="T31" s="432"/>
      <c r="U31" s="284"/>
      <c r="V31" s="377"/>
      <c r="W31" s="278"/>
      <c r="X31" s="378"/>
      <c r="Y31" s="285"/>
      <c r="Z31" s="348"/>
      <c r="AA31" s="280"/>
      <c r="AB31" s="360"/>
      <c r="AC31" s="285"/>
      <c r="AD31" s="274"/>
      <c r="AE31" s="204"/>
      <c r="AF31" s="357"/>
      <c r="AG31" s="357"/>
      <c r="AH31" s="383"/>
      <c r="AI31" s="383"/>
      <c r="AJ31" s="383"/>
      <c r="AK31" s="383"/>
      <c r="AL31" s="218">
        <v>30</v>
      </c>
    </row>
    <row r="32" spans="1:38" ht="37.5" customHeight="1" x14ac:dyDescent="0.25">
      <c r="A32" s="333" t="str">
        <f t="shared" si="0"/>
        <v>3:30-4:00</v>
      </c>
      <c r="B32" s="333" t="str">
        <f t="shared" si="1"/>
        <v>22:30-23:00</v>
      </c>
      <c r="C32" s="333" t="str">
        <f t="shared" si="3"/>
        <v>2:30-3:00</v>
      </c>
      <c r="D32" s="342">
        <f>TIME(4,30,0)</f>
        <v>0.1875</v>
      </c>
      <c r="E32" s="413" t="str">
        <f t="shared" si="2"/>
        <v>22:30-23:00</v>
      </c>
      <c r="F32" s="413"/>
      <c r="G32" s="280"/>
      <c r="H32" s="410"/>
      <c r="J32" s="410"/>
      <c r="K32" s="415"/>
      <c r="L32" s="424"/>
      <c r="M32" s="414"/>
      <c r="N32" s="427"/>
      <c r="O32" s="416"/>
      <c r="P32" s="433"/>
      <c r="Q32" s="417"/>
      <c r="R32" s="238"/>
      <c r="S32" s="416"/>
      <c r="T32" s="430"/>
      <c r="U32" s="430"/>
      <c r="V32" s="434"/>
      <c r="W32" s="416"/>
      <c r="X32" s="414"/>
      <c r="Y32" s="424"/>
      <c r="Z32" s="438"/>
      <c r="AA32" s="418"/>
      <c r="AB32" s="319"/>
      <c r="AC32" s="438"/>
      <c r="AD32" s="419"/>
      <c r="AE32" s="420"/>
      <c r="AF32" s="357"/>
      <c r="AG32" s="357"/>
      <c r="AH32" s="421"/>
      <c r="AI32" s="422"/>
      <c r="AJ32" s="421"/>
      <c r="AK32" s="421"/>
      <c r="AL32" s="218">
        <v>30</v>
      </c>
    </row>
    <row r="33" spans="1:38" ht="37.5" customHeight="1" x14ac:dyDescent="0.2">
      <c r="A33" s="333" t="str">
        <f t="shared" si="0"/>
        <v>4:00-4:30</v>
      </c>
      <c r="B33" s="333" t="str">
        <f t="shared" si="1"/>
        <v>23:00-23:30</v>
      </c>
      <c r="C33" s="333" t="str">
        <f t="shared" si="3"/>
        <v>3:00-3:30</v>
      </c>
      <c r="D33" s="342">
        <v>0.20833333333333334</v>
      </c>
      <c r="E33" s="482" t="str">
        <f t="shared" si="2"/>
        <v>23:00-23:30</v>
      </c>
      <c r="F33" s="310"/>
      <c r="G33" s="464"/>
      <c r="H33" s="465"/>
      <c r="I33" s="306"/>
      <c r="J33" s="428"/>
      <c r="K33" s="464"/>
      <c r="L33" s="465"/>
      <c r="M33" s="306"/>
      <c r="N33" s="428"/>
      <c r="O33" s="307"/>
      <c r="P33" s="436"/>
      <c r="Q33" s="436"/>
      <c r="R33" s="473"/>
      <c r="S33" s="307"/>
      <c r="T33" s="465"/>
      <c r="U33" s="436"/>
      <c r="V33" s="428"/>
      <c r="W33" s="464"/>
      <c r="X33" s="465"/>
      <c r="Y33" s="465"/>
      <c r="Z33" s="428"/>
      <c r="AA33" s="307"/>
      <c r="AB33" s="465"/>
      <c r="AC33" s="428"/>
      <c r="AD33" s="307"/>
      <c r="AE33" s="311"/>
      <c r="AF33" s="359"/>
      <c r="AG33" s="359"/>
      <c r="AH33" s="359"/>
      <c r="AI33" s="359"/>
      <c r="AJ33" s="359"/>
      <c r="AK33" s="359"/>
      <c r="AL33" s="218">
        <v>30</v>
      </c>
    </row>
    <row r="34" spans="1:38" ht="37.5" customHeight="1" thickBot="1" x14ac:dyDescent="0.25">
      <c r="A34" s="333" t="str">
        <f t="shared" si="0"/>
        <v>4:30-5:00</v>
      </c>
      <c r="B34" s="333" t="str">
        <f t="shared" si="1"/>
        <v>23:30-0:00</v>
      </c>
      <c r="C34" s="333" t="str">
        <f t="shared" si="3"/>
        <v>3:30-4:00</v>
      </c>
      <c r="D34" s="342">
        <v>0.22916666666666666</v>
      </c>
      <c r="E34" s="483" t="str">
        <f t="shared" si="2"/>
        <v>23:30-0:00</v>
      </c>
      <c r="F34" s="472"/>
      <c r="G34" s="466"/>
      <c r="H34" s="469"/>
      <c r="I34" s="469"/>
      <c r="J34" s="469"/>
      <c r="K34" s="471"/>
      <c r="L34" s="469"/>
      <c r="M34" s="469"/>
      <c r="N34" s="469"/>
      <c r="O34" s="471"/>
      <c r="P34" s="469"/>
      <c r="Q34" s="469"/>
      <c r="R34" s="474"/>
      <c r="S34" s="471"/>
      <c r="U34" s="469"/>
      <c r="V34" s="469"/>
      <c r="W34" s="471"/>
      <c r="X34" s="469"/>
      <c r="Y34" s="469"/>
      <c r="Z34" s="469"/>
      <c r="AA34" s="471"/>
      <c r="AB34" s="469"/>
      <c r="AC34" s="470"/>
      <c r="AD34" s="466"/>
      <c r="AL34" s="218">
        <v>30</v>
      </c>
    </row>
    <row r="35" spans="1:38" ht="30" customHeight="1" x14ac:dyDescent="0.2">
      <c r="A35" s="305"/>
      <c r="B35" s="305"/>
      <c r="C35" s="305"/>
      <c r="E35" s="305"/>
      <c r="F35" s="305"/>
      <c r="G35" s="468"/>
      <c r="H35" s="197"/>
      <c r="I35" s="197"/>
      <c r="J35" s="440"/>
      <c r="K35" s="440"/>
      <c r="L35" s="467"/>
      <c r="M35" s="440"/>
      <c r="N35" s="440"/>
      <c r="O35" s="440"/>
      <c r="Q35" s="440"/>
      <c r="R35" s="440"/>
      <c r="S35" s="440"/>
      <c r="T35" s="440"/>
      <c r="U35" s="440"/>
      <c r="V35" s="440"/>
      <c r="W35" s="440"/>
      <c r="X35" s="440"/>
      <c r="Y35" s="440"/>
      <c r="Z35" s="440"/>
      <c r="AB35" s="440"/>
      <c r="AC35" s="440"/>
    </row>
    <row r="36" spans="1:38" ht="30" hidden="1" customHeight="1" thickBot="1" x14ac:dyDescent="0.25">
      <c r="D36" s="382">
        <f>MATCH(B3,AK4:AK15,0)</f>
        <v>1</v>
      </c>
      <c r="E36" s="193">
        <f>MATCH(E3,AK4:AK15,0)</f>
        <v>1</v>
      </c>
      <c r="F36" s="285"/>
      <c r="H36" s="197"/>
      <c r="I36" s="197"/>
      <c r="J36" s="197"/>
      <c r="N36" s="197"/>
    </row>
    <row r="37" spans="1:38" ht="30" hidden="1" customHeight="1" thickBot="1" x14ac:dyDescent="0.25">
      <c r="D37" s="451">
        <f>TIME(INDEX(AH4:AH15,MATCH(B3,AK4:AK15,0)),INDEX(AI4:AI15,MATCH(B3,AK4:AK15,0)),0)+TIME(1,0,0)</f>
        <v>0.25</v>
      </c>
      <c r="E37" s="451">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1">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zoomScale="140" zoomScaleNormal="140" workbookViewId="0">
      <selection activeCell="A105" sqref="A105:I105"/>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0" t="str">
        <f>Parameters!B1</f>
        <v>IEEE 802.11 WIRELESS LOCAL AREA NETWORKS SESSION #193</v>
      </c>
      <c r="B1" s="531"/>
      <c r="C1" s="531"/>
      <c r="D1" s="531"/>
      <c r="E1" s="531"/>
      <c r="F1" s="531"/>
      <c r="G1" s="531"/>
      <c r="H1" s="531"/>
      <c r="I1" s="531"/>
    </row>
    <row r="2" spans="1:9" ht="25.15" customHeight="1" x14ac:dyDescent="0.4">
      <c r="A2" s="530" t="str">
        <f>Parameters!B2</f>
        <v>Teleconference</v>
      </c>
      <c r="B2" s="531"/>
      <c r="C2" s="531"/>
      <c r="D2" s="531"/>
      <c r="E2" s="531"/>
      <c r="F2" s="531"/>
      <c r="G2" s="531"/>
      <c r="H2" s="531"/>
      <c r="I2" s="531"/>
    </row>
    <row r="3" spans="1:9" ht="25.15" customHeight="1" x14ac:dyDescent="0.4">
      <c r="A3" s="530" t="str">
        <f>Parameters!B3</f>
        <v>May 9-17, 2022</v>
      </c>
      <c r="B3" s="531"/>
      <c r="C3" s="531"/>
      <c r="D3" s="531"/>
      <c r="E3" s="531"/>
      <c r="F3" s="531"/>
      <c r="G3" s="531"/>
      <c r="H3" s="531"/>
      <c r="I3" s="531"/>
    </row>
    <row r="4" spans="1:9" ht="18" customHeight="1" x14ac:dyDescent="0.25">
      <c r="A4" s="532" t="s">
        <v>267</v>
      </c>
      <c r="B4" s="531"/>
      <c r="C4" s="531"/>
      <c r="D4" s="531"/>
      <c r="E4" s="531"/>
      <c r="F4" s="531"/>
      <c r="G4" s="531"/>
      <c r="H4" s="531"/>
      <c r="I4" s="531"/>
    </row>
    <row r="5" spans="1:9" ht="18" customHeight="1" x14ac:dyDescent="0.25">
      <c r="A5" s="532" t="s">
        <v>73</v>
      </c>
      <c r="B5" s="531"/>
      <c r="C5" s="531"/>
      <c r="D5" s="531"/>
      <c r="E5" s="531"/>
      <c r="F5" s="531"/>
      <c r="G5" s="531"/>
      <c r="H5" s="531"/>
      <c r="I5" s="531"/>
    </row>
    <row r="6" spans="1:9" ht="18" customHeight="1" x14ac:dyDescent="0.25">
      <c r="A6" s="532" t="s">
        <v>268</v>
      </c>
      <c r="B6" s="531"/>
      <c r="C6" s="531"/>
      <c r="D6" s="531"/>
      <c r="E6" s="531"/>
      <c r="F6" s="531"/>
      <c r="G6" s="531"/>
      <c r="H6" s="531"/>
      <c r="I6" s="531"/>
    </row>
    <row r="7" spans="1:9" ht="18" customHeight="1" x14ac:dyDescent="0.25">
      <c r="A7" s="532" t="s">
        <v>402</v>
      </c>
      <c r="B7" s="531"/>
      <c r="C7" s="531"/>
      <c r="D7" s="531"/>
      <c r="E7" s="531"/>
      <c r="F7" s="531"/>
      <c r="G7" s="531"/>
      <c r="H7" s="531"/>
      <c r="I7" s="531"/>
    </row>
    <row r="8" spans="1:9" ht="30" customHeight="1" x14ac:dyDescent="0.4">
      <c r="A8" s="533" t="str">
        <f>"Agenda R" &amp; Parameters!$B$8</f>
        <v>Agenda R3</v>
      </c>
      <c r="B8" s="534"/>
      <c r="C8" s="534"/>
      <c r="D8" s="534"/>
      <c r="E8" s="534"/>
      <c r="F8" s="534"/>
      <c r="G8" s="534"/>
      <c r="H8" s="534"/>
      <c r="I8" s="534"/>
    </row>
    <row r="12" spans="1:9" ht="15.75" x14ac:dyDescent="0.25">
      <c r="A12" s="535" t="s">
        <v>509</v>
      </c>
      <c r="B12" s="536"/>
      <c r="C12" s="536"/>
      <c r="D12" s="536"/>
      <c r="E12" s="536"/>
      <c r="F12" s="536"/>
      <c r="G12" s="536"/>
      <c r="H12" s="536"/>
      <c r="I12" s="53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355</v>
      </c>
      <c r="D16" s="86"/>
      <c r="E16" s="86" t="s">
        <v>88</v>
      </c>
      <c r="F16" s="135">
        <f>H15</f>
        <v>0.37638888888888888</v>
      </c>
      <c r="G16" s="96">
        <v>2</v>
      </c>
      <c r="H16" s="135">
        <f t="shared" si="0"/>
        <v>0.37777777777777777</v>
      </c>
      <c r="I16" s="106"/>
    </row>
    <row r="17" spans="1:9" ht="15" x14ac:dyDescent="0.2">
      <c r="A17" s="77" t="s">
        <v>89</v>
      </c>
      <c r="B17" s="86" t="s">
        <v>85</v>
      </c>
      <c r="C17" s="86" t="s">
        <v>276</v>
      </c>
      <c r="D17" s="161" t="s">
        <v>253</v>
      </c>
      <c r="E17" s="86" t="s">
        <v>104</v>
      </c>
      <c r="F17" s="135">
        <f>H16</f>
        <v>0.37777777777777777</v>
      </c>
      <c r="G17" s="96">
        <v>2</v>
      </c>
      <c r="H17" s="135">
        <f t="shared" si="0"/>
        <v>0.37916666666666665</v>
      </c>
      <c r="I17" s="106"/>
    </row>
    <row r="18" spans="1:9" ht="30" x14ac:dyDescent="0.2">
      <c r="A18" s="77" t="s">
        <v>90</v>
      </c>
      <c r="B18" s="86" t="s">
        <v>91</v>
      </c>
      <c r="C18" s="86" t="s">
        <v>228</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254</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311</v>
      </c>
      <c r="D25" s="161" t="s">
        <v>280</v>
      </c>
      <c r="E25" s="86" t="s">
        <v>147</v>
      </c>
      <c r="F25" s="138">
        <f>H24</f>
        <v>0.38472222222222219</v>
      </c>
      <c r="G25" s="99">
        <v>2</v>
      </c>
      <c r="H25" s="138">
        <f>F25+TIME(0,G25,0)</f>
        <v>0.38611111111111107</v>
      </c>
      <c r="I25" s="110"/>
    </row>
    <row r="26" spans="1:9" ht="18.399999999999999" customHeight="1" x14ac:dyDescent="0.2">
      <c r="A26" s="80" t="s">
        <v>312</v>
      </c>
      <c r="B26" s="89" t="s">
        <v>85</v>
      </c>
      <c r="C26" s="89" t="s">
        <v>315</v>
      </c>
      <c r="D26" s="161" t="s">
        <v>280</v>
      </c>
      <c r="E26" s="86" t="s">
        <v>147</v>
      </c>
      <c r="F26" s="138">
        <f>H25</f>
        <v>0.38611111111111107</v>
      </c>
      <c r="G26" s="99">
        <v>2</v>
      </c>
      <c r="H26" s="138">
        <f t="shared" ref="H26:H36" si="1">F26+TIME(0,G26,0)</f>
        <v>0.38749999999999996</v>
      </c>
      <c r="I26" s="109"/>
    </row>
    <row r="27" spans="1:9" ht="18.95" customHeight="1" x14ac:dyDescent="0.2">
      <c r="A27" s="80" t="s">
        <v>313</v>
      </c>
      <c r="B27" s="89" t="s">
        <v>85</v>
      </c>
      <c r="C27" s="89" t="s">
        <v>467</v>
      </c>
      <c r="D27" s="161" t="s">
        <v>280</v>
      </c>
      <c r="E27" s="86" t="s">
        <v>147</v>
      </c>
      <c r="F27" s="138">
        <f t="shared" ref="F27:F36" si="2">H26</f>
        <v>0.38749999999999996</v>
      </c>
      <c r="G27" s="99">
        <v>1</v>
      </c>
      <c r="H27" s="138">
        <f t="shared" si="1"/>
        <v>0.3881944444444444</v>
      </c>
      <c r="I27" s="109"/>
    </row>
    <row r="28" spans="1:9" ht="15" x14ac:dyDescent="0.2">
      <c r="A28" s="80" t="s">
        <v>314</v>
      </c>
      <c r="B28" s="89" t="s">
        <v>85</v>
      </c>
      <c r="C28" s="89" t="s">
        <v>468</v>
      </c>
      <c r="D28" s="207" t="s">
        <v>316</v>
      </c>
      <c r="E28" s="86" t="s">
        <v>147</v>
      </c>
      <c r="F28" s="138">
        <f t="shared" si="2"/>
        <v>0.3881944444444444</v>
      </c>
      <c r="G28" s="99">
        <v>2</v>
      </c>
      <c r="H28" s="138">
        <f t="shared" si="1"/>
        <v>0.38958333333333328</v>
      </c>
      <c r="I28" s="109"/>
    </row>
    <row r="29" spans="1:9" ht="18.399999999999999" customHeight="1" x14ac:dyDescent="0.2">
      <c r="A29" s="80" t="s">
        <v>317</v>
      </c>
      <c r="B29" s="89" t="s">
        <v>85</v>
      </c>
      <c r="C29" s="89" t="s">
        <v>318</v>
      </c>
      <c r="D29" s="161" t="s">
        <v>280</v>
      </c>
      <c r="E29" s="86" t="s">
        <v>147</v>
      </c>
      <c r="F29" s="138">
        <f t="shared" si="2"/>
        <v>0.38958333333333328</v>
      </c>
      <c r="G29" s="99">
        <v>1</v>
      </c>
      <c r="H29" s="138">
        <f t="shared" si="1"/>
        <v>0.39027777777777772</v>
      </c>
      <c r="I29" s="109"/>
    </row>
    <row r="30" spans="1:9" ht="18" customHeight="1" x14ac:dyDescent="0.2">
      <c r="A30" s="80" t="s">
        <v>319</v>
      </c>
      <c r="B30" s="89" t="s">
        <v>85</v>
      </c>
      <c r="C30" s="89" t="s">
        <v>320</v>
      </c>
      <c r="D30" s="161" t="s">
        <v>280</v>
      </c>
      <c r="E30" s="86" t="s">
        <v>147</v>
      </c>
      <c r="F30" s="138">
        <f t="shared" si="2"/>
        <v>0.39027777777777772</v>
      </c>
      <c r="G30" s="99">
        <v>1</v>
      </c>
      <c r="H30" s="138">
        <f t="shared" si="1"/>
        <v>0.39097222222222217</v>
      </c>
      <c r="I30" s="109"/>
    </row>
    <row r="31" spans="1:9" ht="15.4" customHeight="1" x14ac:dyDescent="0.2">
      <c r="A31" s="80" t="s">
        <v>321</v>
      </c>
      <c r="B31" s="89" t="s">
        <v>85</v>
      </c>
      <c r="C31" s="89" t="s">
        <v>322</v>
      </c>
      <c r="D31" s="161" t="s">
        <v>280</v>
      </c>
      <c r="E31" s="86" t="s">
        <v>147</v>
      </c>
      <c r="F31" s="138">
        <f t="shared" si="2"/>
        <v>0.39097222222222217</v>
      </c>
      <c r="G31" s="99">
        <v>1</v>
      </c>
      <c r="H31" s="138">
        <f t="shared" si="1"/>
        <v>0.39166666666666661</v>
      </c>
      <c r="I31" s="109"/>
    </row>
    <row r="32" spans="1:9" ht="16.7" customHeight="1" x14ac:dyDescent="0.2">
      <c r="A32" s="80" t="s">
        <v>323</v>
      </c>
      <c r="B32" s="89" t="s">
        <v>85</v>
      </c>
      <c r="C32" s="89" t="s">
        <v>324</v>
      </c>
      <c r="D32" s="161" t="s">
        <v>280</v>
      </c>
      <c r="E32" s="86" t="s">
        <v>147</v>
      </c>
      <c r="F32" s="138">
        <f t="shared" si="2"/>
        <v>0.39166666666666661</v>
      </c>
      <c r="G32" s="99">
        <v>2</v>
      </c>
      <c r="H32" s="138">
        <f t="shared" si="1"/>
        <v>0.39305555555555549</v>
      </c>
      <c r="I32" s="109"/>
    </row>
    <row r="33" spans="1:9" ht="15.4" customHeight="1" x14ac:dyDescent="0.2">
      <c r="A33" s="80" t="s">
        <v>325</v>
      </c>
      <c r="B33" s="89" t="s">
        <v>85</v>
      </c>
      <c r="C33" s="89" t="s">
        <v>326</v>
      </c>
      <c r="D33" s="161" t="s">
        <v>280</v>
      </c>
      <c r="E33" s="86" t="s">
        <v>147</v>
      </c>
      <c r="F33" s="138">
        <f t="shared" si="2"/>
        <v>0.39305555555555549</v>
      </c>
      <c r="G33" s="99">
        <v>1</v>
      </c>
      <c r="H33" s="138">
        <f t="shared" si="1"/>
        <v>0.39374999999999993</v>
      </c>
      <c r="I33" s="109"/>
    </row>
    <row r="34" spans="1:9" ht="16.350000000000001" customHeight="1" x14ac:dyDescent="0.2">
      <c r="A34" s="80" t="s">
        <v>327</v>
      </c>
      <c r="B34" s="89" t="s">
        <v>85</v>
      </c>
      <c r="C34" s="89" t="s">
        <v>328</v>
      </c>
      <c r="D34" s="161" t="s">
        <v>280</v>
      </c>
      <c r="E34" s="86" t="s">
        <v>147</v>
      </c>
      <c r="F34" s="150">
        <f t="shared" si="2"/>
        <v>0.39374999999999993</v>
      </c>
      <c r="G34" s="151">
        <v>1</v>
      </c>
      <c r="H34" s="150">
        <f t="shared" si="1"/>
        <v>0.39444444444444438</v>
      </c>
      <c r="I34" s="152"/>
    </row>
    <row r="35" spans="1:9" ht="15.4" customHeight="1" x14ac:dyDescent="0.2">
      <c r="A35" s="80" t="s">
        <v>329</v>
      </c>
      <c r="B35" s="89" t="s">
        <v>85</v>
      </c>
      <c r="C35" s="89" t="s">
        <v>330</v>
      </c>
      <c r="D35" s="161" t="s">
        <v>280</v>
      </c>
      <c r="E35" s="86" t="s">
        <v>147</v>
      </c>
      <c r="F35" s="150">
        <f t="shared" si="2"/>
        <v>0.39444444444444438</v>
      </c>
      <c r="G35" s="151">
        <v>1</v>
      </c>
      <c r="H35" s="150">
        <f t="shared" si="1"/>
        <v>0.39513888888888882</v>
      </c>
      <c r="I35" s="152"/>
    </row>
    <row r="36" spans="1:9" ht="15.95" customHeight="1" x14ac:dyDescent="0.2">
      <c r="A36" s="80" t="s">
        <v>331</v>
      </c>
      <c r="B36" s="89"/>
      <c r="C36" s="89"/>
      <c r="D36" s="93"/>
      <c r="E36" s="89"/>
      <c r="F36" s="138">
        <f t="shared" si="2"/>
        <v>0.39513888888888882</v>
      </c>
      <c r="G36" s="99">
        <v>0</v>
      </c>
      <c r="H36" s="138">
        <f t="shared" si="1"/>
        <v>0.39513888888888882</v>
      </c>
      <c r="I36" s="109"/>
    </row>
    <row r="37" spans="1:9" ht="15.75" x14ac:dyDescent="0.25">
      <c r="A37" s="79" t="s">
        <v>332</v>
      </c>
      <c r="B37" s="88"/>
      <c r="C37" s="90" t="s">
        <v>108</v>
      </c>
      <c r="D37" s="90"/>
      <c r="E37" s="88"/>
      <c r="F37" s="137"/>
      <c r="G37" s="98"/>
      <c r="H37" s="137"/>
      <c r="I37" s="108"/>
    </row>
    <row r="38" spans="1:9" ht="28.5" x14ac:dyDescent="0.2">
      <c r="A38" s="80" t="s">
        <v>333</v>
      </c>
      <c r="B38" s="89" t="s">
        <v>85</v>
      </c>
      <c r="C38" s="89" t="s">
        <v>109</v>
      </c>
      <c r="D38" s="161" t="s">
        <v>253</v>
      </c>
      <c r="E38" s="89" t="s">
        <v>104</v>
      </c>
      <c r="F38" s="138">
        <f>H36</f>
        <v>0.39513888888888882</v>
      </c>
      <c r="G38" s="99">
        <v>2</v>
      </c>
      <c r="H38" s="138">
        <f>F38+TIME(0,G38,0)</f>
        <v>0.3965277777777777</v>
      </c>
      <c r="I38" s="109"/>
    </row>
    <row r="39" spans="1:9" ht="30" x14ac:dyDescent="0.25">
      <c r="A39" s="79" t="s">
        <v>334</v>
      </c>
      <c r="B39" s="86" t="s">
        <v>85</v>
      </c>
      <c r="C39" s="90" t="s">
        <v>130</v>
      </c>
      <c r="D39" s="161" t="s">
        <v>253</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253</v>
      </c>
      <c r="E43" s="86" t="s">
        <v>104</v>
      </c>
      <c r="F43" s="135">
        <f>H40</f>
        <v>0.39722222222222214</v>
      </c>
      <c r="G43" s="96">
        <v>1</v>
      </c>
      <c r="H43" s="135">
        <f t="shared" ref="H43:H51" si="3">F43+TIME(0,G43,0)</f>
        <v>0.39791666666666659</v>
      </c>
      <c r="I43" s="106"/>
    </row>
    <row r="44" spans="1:9" ht="30" x14ac:dyDescent="0.2">
      <c r="A44" s="77" t="s">
        <v>116</v>
      </c>
      <c r="B44" s="86" t="s">
        <v>85</v>
      </c>
      <c r="C44" s="86" t="s">
        <v>466</v>
      </c>
      <c r="D44" s="161" t="s">
        <v>253</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255</v>
      </c>
      <c r="E45" s="86" t="s">
        <v>118</v>
      </c>
      <c r="F45" s="135">
        <f t="shared" si="4"/>
        <v>0.39930555555555547</v>
      </c>
      <c r="G45" s="96">
        <v>5</v>
      </c>
      <c r="H45" s="135">
        <f t="shared" si="3"/>
        <v>0.40277777777777768</v>
      </c>
      <c r="I45" s="106"/>
    </row>
    <row r="46" spans="1:9" ht="15" x14ac:dyDescent="0.2">
      <c r="A46" s="77" t="s">
        <v>119</v>
      </c>
      <c r="B46" s="86" t="s">
        <v>85</v>
      </c>
      <c r="C46" s="86" t="s">
        <v>120</v>
      </c>
      <c r="D46" s="161" t="s">
        <v>255</v>
      </c>
      <c r="E46" s="86" t="s">
        <v>118</v>
      </c>
      <c r="F46" s="135">
        <f t="shared" si="4"/>
        <v>0.40277777777777768</v>
      </c>
      <c r="G46" s="96">
        <v>0</v>
      </c>
      <c r="H46" s="135">
        <f t="shared" si="3"/>
        <v>0.40277777777777768</v>
      </c>
      <c r="I46" s="106"/>
    </row>
    <row r="47" spans="1:9" ht="15" x14ac:dyDescent="0.2">
      <c r="A47" s="77" t="s">
        <v>121</v>
      </c>
      <c r="B47" s="86" t="s">
        <v>85</v>
      </c>
      <c r="C47" s="86" t="s">
        <v>124</v>
      </c>
      <c r="D47" s="161" t="s">
        <v>255</v>
      </c>
      <c r="E47" s="86" t="s">
        <v>118</v>
      </c>
      <c r="F47" s="135">
        <f t="shared" si="4"/>
        <v>0.40277777777777768</v>
      </c>
      <c r="G47" s="96">
        <v>0</v>
      </c>
      <c r="H47" s="135">
        <f t="shared" si="3"/>
        <v>0.40277777777777768</v>
      </c>
      <c r="I47" s="106"/>
    </row>
    <row r="48" spans="1:9" ht="15" x14ac:dyDescent="0.2">
      <c r="A48" s="77" t="s">
        <v>123</v>
      </c>
      <c r="B48" s="86" t="s">
        <v>85</v>
      </c>
      <c r="C48" s="86" t="s">
        <v>126</v>
      </c>
      <c r="D48" s="161" t="s">
        <v>255</v>
      </c>
      <c r="E48" s="86" t="s">
        <v>118</v>
      </c>
      <c r="F48" s="135">
        <f t="shared" si="4"/>
        <v>0.40277777777777768</v>
      </c>
      <c r="G48" s="96">
        <v>3</v>
      </c>
      <c r="H48" s="135">
        <f t="shared" si="3"/>
        <v>0.40486111111111101</v>
      </c>
      <c r="I48" s="106"/>
    </row>
    <row r="49" spans="1:9" ht="15" x14ac:dyDescent="0.2">
      <c r="A49" s="77" t="s">
        <v>125</v>
      </c>
      <c r="B49" s="86" t="s">
        <v>85</v>
      </c>
      <c r="C49" s="86" t="s">
        <v>283</v>
      </c>
      <c r="D49" s="161" t="s">
        <v>255</v>
      </c>
      <c r="E49" s="86" t="s">
        <v>118</v>
      </c>
      <c r="F49" s="135">
        <f t="shared" si="4"/>
        <v>0.40486111111111101</v>
      </c>
      <c r="G49" s="96">
        <v>0</v>
      </c>
      <c r="H49" s="135">
        <f t="shared" si="3"/>
        <v>0.40486111111111101</v>
      </c>
      <c r="I49" s="106"/>
    </row>
    <row r="50" spans="1:9" ht="15" x14ac:dyDescent="0.2">
      <c r="A50" s="77" t="s">
        <v>127</v>
      </c>
      <c r="B50" s="86" t="s">
        <v>85</v>
      </c>
      <c r="C50" s="86" t="s">
        <v>129</v>
      </c>
      <c r="D50" s="161" t="s">
        <v>255</v>
      </c>
      <c r="E50" s="86" t="s">
        <v>118</v>
      </c>
      <c r="F50" s="135">
        <f t="shared" si="4"/>
        <v>0.40486111111111101</v>
      </c>
      <c r="G50" s="96">
        <v>0</v>
      </c>
      <c r="H50" s="135">
        <f t="shared" si="3"/>
        <v>0.40486111111111101</v>
      </c>
      <c r="I50" s="106"/>
    </row>
    <row r="51" spans="1:9" ht="15" x14ac:dyDescent="0.2">
      <c r="A51" s="78" t="s">
        <v>128</v>
      </c>
      <c r="B51" s="87"/>
      <c r="C51" s="87"/>
      <c r="D51" s="441" t="s">
        <v>255</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253</v>
      </c>
      <c r="E55" s="89" t="s">
        <v>104</v>
      </c>
      <c r="F55" s="138">
        <f>H51</f>
        <v>0.40486111111111101</v>
      </c>
      <c r="G55" s="99">
        <v>1</v>
      </c>
      <c r="H55" s="138">
        <f t="shared" ref="H55:H64" si="5">F55+TIME(0,G55,0)</f>
        <v>0.40555555555555545</v>
      </c>
      <c r="I55" s="111"/>
    </row>
    <row r="56" spans="1:9" ht="14.25" x14ac:dyDescent="0.2">
      <c r="A56" s="80" t="s">
        <v>137</v>
      </c>
      <c r="B56" s="89" t="s">
        <v>85</v>
      </c>
      <c r="C56" s="89" t="s">
        <v>356</v>
      </c>
      <c r="D56" s="161" t="s">
        <v>253</v>
      </c>
      <c r="E56" s="89" t="s">
        <v>104</v>
      </c>
      <c r="F56" s="138">
        <f t="shared" ref="F56:F64" si="6">H55</f>
        <v>0.40555555555555545</v>
      </c>
      <c r="G56" s="99">
        <v>2</v>
      </c>
      <c r="H56" s="138">
        <f t="shared" si="5"/>
        <v>0.40694444444444433</v>
      </c>
      <c r="I56" s="111"/>
    </row>
    <row r="57" spans="1:9" ht="14.25" x14ac:dyDescent="0.2">
      <c r="A57" s="80" t="s">
        <v>138</v>
      </c>
      <c r="B57" s="89" t="s">
        <v>85</v>
      </c>
      <c r="C57" s="89" t="s">
        <v>273</v>
      </c>
      <c r="D57" s="161" t="s">
        <v>253</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253</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253</v>
      </c>
      <c r="E59" s="89" t="s">
        <v>104</v>
      </c>
      <c r="F59" s="138">
        <f t="shared" si="6"/>
        <v>0.40833333333333321</v>
      </c>
      <c r="G59" s="99">
        <v>2</v>
      </c>
      <c r="H59" s="138">
        <f t="shared" si="5"/>
        <v>0.4097222222222221</v>
      </c>
      <c r="I59" s="111"/>
    </row>
    <row r="60" spans="1:9" ht="14.25" x14ac:dyDescent="0.2">
      <c r="A60" s="80" t="s">
        <v>143</v>
      </c>
      <c r="B60" s="89" t="s">
        <v>85</v>
      </c>
      <c r="C60" s="89" t="s">
        <v>144</v>
      </c>
      <c r="D60" s="161" t="s">
        <v>253</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256</v>
      </c>
      <c r="E62" s="89" t="s">
        <v>340</v>
      </c>
      <c r="F62" s="138">
        <f t="shared" si="6"/>
        <v>0.41111111111111098</v>
      </c>
      <c r="G62" s="99">
        <v>3</v>
      </c>
      <c r="H62" s="138">
        <f t="shared" si="5"/>
        <v>0.41319444444444431</v>
      </c>
      <c r="I62" s="111"/>
    </row>
    <row r="63" spans="1:9" ht="14.25" x14ac:dyDescent="0.2">
      <c r="A63" s="80" t="s">
        <v>150</v>
      </c>
      <c r="B63" s="89" t="s">
        <v>85</v>
      </c>
      <c r="C63" s="89" t="s">
        <v>146</v>
      </c>
      <c r="D63" s="161" t="s">
        <v>256</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206</v>
      </c>
      <c r="D66" s="161" t="s">
        <v>256</v>
      </c>
      <c r="E66" s="89" t="s">
        <v>207</v>
      </c>
      <c r="F66" s="138">
        <f>H64</f>
        <v>0.41458333333333319</v>
      </c>
      <c r="G66" s="99">
        <v>3</v>
      </c>
      <c r="H66" s="138">
        <f t="shared" ref="H66:H71" si="7">F66+TIME(0,G66,0)</f>
        <v>0.41666666666666652</v>
      </c>
      <c r="I66" s="109"/>
    </row>
    <row r="67" spans="1:9" ht="14.25" x14ac:dyDescent="0.2">
      <c r="A67" s="80" t="s">
        <v>156</v>
      </c>
      <c r="B67" s="89" t="s">
        <v>85</v>
      </c>
      <c r="C67" s="89" t="s">
        <v>251</v>
      </c>
      <c r="D67" s="161" t="s">
        <v>256</v>
      </c>
      <c r="E67" s="89" t="s">
        <v>163</v>
      </c>
      <c r="F67" s="138">
        <f>H66</f>
        <v>0.41666666666666652</v>
      </c>
      <c r="G67" s="99">
        <v>2</v>
      </c>
      <c r="H67" s="138">
        <f t="shared" si="7"/>
        <v>0.4180555555555554</v>
      </c>
      <c r="I67" s="109"/>
    </row>
    <row r="68" spans="1:9" ht="14.25" x14ac:dyDescent="0.2">
      <c r="A68" s="80" t="s">
        <v>158</v>
      </c>
      <c r="B68" s="89" t="s">
        <v>85</v>
      </c>
      <c r="C68" s="89" t="s">
        <v>157</v>
      </c>
      <c r="D68" s="161" t="s">
        <v>256</v>
      </c>
      <c r="E68" s="89" t="s">
        <v>118</v>
      </c>
      <c r="F68" s="138">
        <f>H67</f>
        <v>0.4180555555555554</v>
      </c>
      <c r="G68" s="99">
        <v>2</v>
      </c>
      <c r="H68" s="138">
        <f t="shared" si="7"/>
        <v>0.41944444444444429</v>
      </c>
      <c r="I68" s="109"/>
    </row>
    <row r="69" spans="1:9" ht="14.25" x14ac:dyDescent="0.2">
      <c r="A69" s="80" t="s">
        <v>159</v>
      </c>
      <c r="B69" s="89" t="s">
        <v>85</v>
      </c>
      <c r="C69" s="89" t="s">
        <v>160</v>
      </c>
      <c r="D69" s="161" t="s">
        <v>256</v>
      </c>
      <c r="E69" s="89" t="s">
        <v>282</v>
      </c>
      <c r="F69" s="138">
        <f>H68</f>
        <v>0.41944444444444429</v>
      </c>
      <c r="G69" s="99">
        <v>2</v>
      </c>
      <c r="H69" s="138">
        <f t="shared" si="7"/>
        <v>0.42083333333333317</v>
      </c>
      <c r="I69" s="109"/>
    </row>
    <row r="70" spans="1:9" ht="14.25" x14ac:dyDescent="0.2">
      <c r="A70" s="80" t="s">
        <v>161</v>
      </c>
      <c r="B70" s="89" t="s">
        <v>85</v>
      </c>
      <c r="C70" s="89" t="s">
        <v>162</v>
      </c>
      <c r="D70" s="161" t="s">
        <v>256</v>
      </c>
      <c r="E70" s="89" t="s">
        <v>163</v>
      </c>
      <c r="F70" s="138">
        <f>H69</f>
        <v>0.42083333333333317</v>
      </c>
      <c r="G70" s="99">
        <v>2</v>
      </c>
      <c r="H70" s="138">
        <f t="shared" si="7"/>
        <v>0.42222222222222205</v>
      </c>
      <c r="I70" s="109"/>
    </row>
    <row r="71" spans="1:9" ht="14.25" x14ac:dyDescent="0.2">
      <c r="A71" s="80" t="s">
        <v>236</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409</v>
      </c>
      <c r="D73" s="161" t="s">
        <v>256</v>
      </c>
      <c r="E73" s="89" t="s">
        <v>463</v>
      </c>
      <c r="F73" s="138">
        <f>H71</f>
        <v>0.42222222222222205</v>
      </c>
      <c r="G73" s="99">
        <v>2</v>
      </c>
      <c r="H73" s="138">
        <f t="shared" ref="H73:H77" si="8">F73+TIME(0,G73,0)</f>
        <v>0.42361111111111094</v>
      </c>
      <c r="I73" s="109"/>
    </row>
    <row r="74" spans="1:9" ht="14.25" x14ac:dyDescent="0.2">
      <c r="A74" s="80" t="s">
        <v>167</v>
      </c>
      <c r="B74" s="89" t="s">
        <v>85</v>
      </c>
      <c r="C74" s="89" t="s">
        <v>174</v>
      </c>
      <c r="D74" s="161" t="s">
        <v>256</v>
      </c>
      <c r="E74" s="89" t="s">
        <v>175</v>
      </c>
      <c r="F74" s="138">
        <f>H73</f>
        <v>0.42361111111111094</v>
      </c>
      <c r="G74" s="99">
        <v>2</v>
      </c>
      <c r="H74" s="138">
        <f t="shared" si="8"/>
        <v>0.42499999999999982</v>
      </c>
      <c r="I74" s="109"/>
    </row>
    <row r="75" spans="1:9" ht="14.25" x14ac:dyDescent="0.2">
      <c r="A75" s="80" t="s">
        <v>168</v>
      </c>
      <c r="B75" s="89" t="s">
        <v>85</v>
      </c>
      <c r="C75" s="89" t="s">
        <v>277</v>
      </c>
      <c r="D75" s="161" t="s">
        <v>256</v>
      </c>
      <c r="E75" s="149" t="s">
        <v>300</v>
      </c>
      <c r="F75" s="138">
        <f t="shared" ref="F75:F76" si="9">H74</f>
        <v>0.42499999999999982</v>
      </c>
      <c r="G75" s="99">
        <v>2</v>
      </c>
      <c r="H75" s="138">
        <f t="shared" si="8"/>
        <v>0.42638888888888871</v>
      </c>
      <c r="I75" s="109"/>
    </row>
    <row r="76" spans="1:9" ht="14.25" x14ac:dyDescent="0.2">
      <c r="A76" s="80" t="s">
        <v>169</v>
      </c>
      <c r="B76" s="89" t="s">
        <v>85</v>
      </c>
      <c r="C76" s="89" t="s">
        <v>288</v>
      </c>
      <c r="D76" s="161" t="s">
        <v>256</v>
      </c>
      <c r="E76" s="149" t="s">
        <v>289</v>
      </c>
      <c r="F76" s="138">
        <f t="shared" si="9"/>
        <v>0.42638888888888871</v>
      </c>
      <c r="G76" s="99">
        <v>2</v>
      </c>
      <c r="H76" s="138">
        <f t="shared" si="8"/>
        <v>0.42777777777777759</v>
      </c>
      <c r="I76" s="109"/>
    </row>
    <row r="77" spans="1:9" ht="14.25" x14ac:dyDescent="0.2">
      <c r="A77" s="80" t="s">
        <v>170</v>
      </c>
      <c r="B77" s="89" t="s">
        <v>85</v>
      </c>
      <c r="C77" s="89" t="s">
        <v>290</v>
      </c>
      <c r="D77" s="161" t="s">
        <v>256</v>
      </c>
      <c r="E77" s="149" t="s">
        <v>269</v>
      </c>
      <c r="F77" s="138">
        <f t="shared" ref="F77:F82" si="10">H76</f>
        <v>0.42777777777777759</v>
      </c>
      <c r="G77" s="99">
        <v>2</v>
      </c>
      <c r="H77" s="138">
        <f t="shared" si="8"/>
        <v>0.42916666666666647</v>
      </c>
      <c r="I77" s="109"/>
    </row>
    <row r="78" spans="1:9" s="62" customFormat="1" ht="14.25" x14ac:dyDescent="0.2">
      <c r="A78" s="170" t="s">
        <v>171</v>
      </c>
      <c r="B78" s="89" t="s">
        <v>85</v>
      </c>
      <c r="C78" s="89" t="s">
        <v>293</v>
      </c>
      <c r="D78" s="161" t="s">
        <v>256</v>
      </c>
      <c r="E78" s="149" t="s">
        <v>294</v>
      </c>
      <c r="F78" s="138">
        <f t="shared" si="10"/>
        <v>0.42916666666666647</v>
      </c>
      <c r="G78" s="99">
        <v>2</v>
      </c>
      <c r="H78" s="138">
        <f t="shared" ref="H78:H82" si="11">F78+TIME(0,G78,0)</f>
        <v>0.43055555555555536</v>
      </c>
      <c r="I78" s="109"/>
    </row>
    <row r="79" spans="1:9" s="62" customFormat="1" ht="14.25" x14ac:dyDescent="0.2">
      <c r="A79" s="170" t="s">
        <v>172</v>
      </c>
      <c r="B79" s="89" t="s">
        <v>85</v>
      </c>
      <c r="C79" s="89" t="s">
        <v>380</v>
      </c>
      <c r="D79" s="161" t="s">
        <v>256</v>
      </c>
      <c r="E79" s="149" t="s">
        <v>310</v>
      </c>
      <c r="F79" s="138">
        <f t="shared" si="10"/>
        <v>0.43055555555555536</v>
      </c>
      <c r="G79" s="99">
        <v>2</v>
      </c>
      <c r="H79" s="138">
        <f t="shared" si="11"/>
        <v>0.43194444444444424</v>
      </c>
      <c r="I79" s="109"/>
    </row>
    <row r="80" spans="1:9" s="62" customFormat="1" ht="14.25" x14ac:dyDescent="0.2">
      <c r="A80" s="170" t="s">
        <v>173</v>
      </c>
      <c r="B80" s="89" t="s">
        <v>85</v>
      </c>
      <c r="C80" s="149" t="s">
        <v>412</v>
      </c>
      <c r="D80" s="161" t="s">
        <v>256</v>
      </c>
      <c r="E80" s="149" t="s">
        <v>207</v>
      </c>
      <c r="F80" s="138">
        <f t="shared" si="10"/>
        <v>0.43194444444444424</v>
      </c>
      <c r="G80" s="99">
        <v>2</v>
      </c>
      <c r="H80" s="138">
        <f t="shared" si="11"/>
        <v>0.43333333333333313</v>
      </c>
      <c r="I80" s="109"/>
    </row>
    <row r="81" spans="1:9" s="62" customFormat="1" ht="14.25" x14ac:dyDescent="0.2">
      <c r="A81" s="170" t="s">
        <v>292</v>
      </c>
      <c r="B81" s="89" t="s">
        <v>85</v>
      </c>
      <c r="C81" s="149" t="s">
        <v>411</v>
      </c>
      <c r="D81" s="161" t="s">
        <v>256</v>
      </c>
      <c r="E81" s="149" t="s">
        <v>464</v>
      </c>
      <c r="F81" s="138">
        <f t="shared" si="10"/>
        <v>0.43333333333333313</v>
      </c>
      <c r="G81" s="99">
        <v>2</v>
      </c>
      <c r="H81" s="138">
        <f t="shared" si="11"/>
        <v>0.43472222222222201</v>
      </c>
      <c r="I81" s="109"/>
    </row>
    <row r="82" spans="1:9" s="62" customFormat="1" ht="14.25" x14ac:dyDescent="0.2">
      <c r="A82" s="170" t="s">
        <v>410</v>
      </c>
      <c r="B82" s="89" t="s">
        <v>85</v>
      </c>
      <c r="C82" s="149"/>
      <c r="D82" s="161" t="s">
        <v>256</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335</v>
      </c>
      <c r="D84" s="161"/>
      <c r="E84" s="88"/>
      <c r="F84" s="137"/>
      <c r="G84" s="98"/>
      <c r="H84" s="137"/>
      <c r="I84" s="108"/>
    </row>
    <row r="85" spans="1:9" ht="20.25" customHeight="1" x14ac:dyDescent="0.2">
      <c r="A85" s="170" t="s">
        <v>177</v>
      </c>
      <c r="B85" s="89" t="s">
        <v>85</v>
      </c>
      <c r="C85" s="149" t="s">
        <v>338</v>
      </c>
      <c r="D85" s="161" t="s">
        <v>256</v>
      </c>
      <c r="E85" s="149" t="s">
        <v>341</v>
      </c>
      <c r="F85" s="150">
        <f>H82</f>
        <v>0.43472222222222201</v>
      </c>
      <c r="G85" s="151">
        <v>2</v>
      </c>
      <c r="H85" s="150">
        <f>F85+TIME(0,G85,0)</f>
        <v>0.43611111111111089</v>
      </c>
      <c r="I85" s="109"/>
    </row>
    <row r="86" spans="1:9" s="62" customFormat="1" ht="14.25" x14ac:dyDescent="0.2">
      <c r="A86" s="191" t="s">
        <v>240</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343</v>
      </c>
      <c r="B88" s="85"/>
      <c r="C88" s="85" t="s">
        <v>191</v>
      </c>
      <c r="D88" s="157"/>
      <c r="E88" s="85"/>
      <c r="F88" s="134"/>
      <c r="G88" s="95"/>
      <c r="H88" s="134"/>
      <c r="I88" s="105"/>
    </row>
    <row r="89" spans="1:9" s="62" customFormat="1" ht="15.75" x14ac:dyDescent="0.25">
      <c r="A89" s="79" t="s">
        <v>344</v>
      </c>
      <c r="B89" s="88"/>
      <c r="C89" s="88" t="s">
        <v>414</v>
      </c>
      <c r="D89" s="90"/>
      <c r="E89" s="88"/>
      <c r="F89" s="137"/>
      <c r="G89" s="98"/>
      <c r="H89" s="137"/>
      <c r="I89" s="108"/>
    </row>
    <row r="90" spans="1:9" s="62" customFormat="1" ht="14.25" x14ac:dyDescent="0.2">
      <c r="A90" s="80" t="s">
        <v>345</v>
      </c>
      <c r="B90" s="89" t="s">
        <v>85</v>
      </c>
      <c r="C90" s="89" t="s">
        <v>193</v>
      </c>
      <c r="D90" s="161"/>
      <c r="E90" s="89" t="s">
        <v>552</v>
      </c>
      <c r="F90" s="138">
        <f>H86</f>
        <v>0.43611111111111089</v>
      </c>
      <c r="G90" s="99">
        <v>0</v>
      </c>
      <c r="H90" s="138">
        <f>F90+TIME(0,G90,0)</f>
        <v>0.43611111111111089</v>
      </c>
      <c r="I90" s="109"/>
    </row>
    <row r="91" spans="1:9" s="62" customFormat="1" ht="14.25" x14ac:dyDescent="0.2">
      <c r="A91" s="80" t="s">
        <v>346</v>
      </c>
      <c r="B91" s="89" t="s">
        <v>85</v>
      </c>
      <c r="C91" s="89" t="s">
        <v>194</v>
      </c>
      <c r="D91" s="161"/>
      <c r="E91" s="89" t="s">
        <v>274</v>
      </c>
      <c r="F91" s="138">
        <f>H90</f>
        <v>0.43611111111111089</v>
      </c>
      <c r="G91" s="99">
        <v>0</v>
      </c>
      <c r="H91" s="138">
        <f>F91+TIME(0,G91,0)</f>
        <v>0.43611111111111089</v>
      </c>
      <c r="I91" s="109"/>
    </row>
    <row r="92" spans="1:9" s="62" customFormat="1" ht="14.25" x14ac:dyDescent="0.2">
      <c r="A92" s="80" t="s">
        <v>347</v>
      </c>
      <c r="B92" s="89" t="s">
        <v>85</v>
      </c>
      <c r="C92" s="89" t="s">
        <v>298</v>
      </c>
      <c r="D92" s="161"/>
      <c r="E92" s="89" t="s">
        <v>299</v>
      </c>
      <c r="F92" s="138">
        <f>H91</f>
        <v>0.43611111111111089</v>
      </c>
      <c r="G92" s="99">
        <v>0</v>
      </c>
      <c r="H92" s="138">
        <f>F92+TIME(0,G92,0)</f>
        <v>0.43611111111111089</v>
      </c>
      <c r="I92" s="109"/>
    </row>
    <row r="93" spans="1:9" s="62" customFormat="1" ht="15.75" x14ac:dyDescent="0.25">
      <c r="A93" s="79" t="s">
        <v>181</v>
      </c>
      <c r="B93" s="88"/>
      <c r="C93" s="88" t="s">
        <v>195</v>
      </c>
      <c r="D93" s="90"/>
      <c r="E93" s="88"/>
      <c r="F93" s="137"/>
      <c r="G93" s="98"/>
      <c r="H93" s="137"/>
      <c r="I93" s="108"/>
    </row>
    <row r="94" spans="1:9" s="62" customFormat="1" ht="14.25" x14ac:dyDescent="0.2">
      <c r="A94" s="80" t="s">
        <v>348</v>
      </c>
      <c r="B94" s="89" t="s">
        <v>85</v>
      </c>
      <c r="C94" s="89" t="s">
        <v>258</v>
      </c>
      <c r="D94" s="161" t="s">
        <v>551</v>
      </c>
      <c r="E94" s="89" t="s">
        <v>553</v>
      </c>
      <c r="F94" s="138">
        <f>H92</f>
        <v>0.43611111111111089</v>
      </c>
      <c r="G94" s="99">
        <v>3</v>
      </c>
      <c r="H94" s="138">
        <f>F94+TIME(0,G94,0)</f>
        <v>0.43819444444444422</v>
      </c>
      <c r="I94" s="109"/>
    </row>
    <row r="95" spans="1:9" s="62" customFormat="1" ht="13.9" customHeight="1" x14ac:dyDescent="0.2">
      <c r="A95" s="191" t="s">
        <v>349</v>
      </c>
      <c r="B95" s="149" t="s">
        <v>85</v>
      </c>
      <c r="C95" s="149" t="s">
        <v>284</v>
      </c>
      <c r="D95" s="161"/>
      <c r="E95" s="149" t="s">
        <v>554</v>
      </c>
      <c r="F95" s="150">
        <f>H94</f>
        <v>0.43819444444444422</v>
      </c>
      <c r="G95" s="151">
        <v>3</v>
      </c>
      <c r="H95" s="150">
        <f>F95+TIME(0,G95,0)</f>
        <v>0.44027777777777755</v>
      </c>
      <c r="I95" s="109"/>
    </row>
    <row r="96" spans="1:9" s="62" customFormat="1" ht="13.9" customHeight="1" x14ac:dyDescent="0.2">
      <c r="A96" s="191" t="s">
        <v>349</v>
      </c>
      <c r="B96" s="149" t="s">
        <v>85</v>
      </c>
      <c r="C96" s="149" t="s">
        <v>558</v>
      </c>
      <c r="D96" s="161"/>
      <c r="E96" s="149" t="s">
        <v>207</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350</v>
      </c>
      <c r="B98" s="85"/>
      <c r="C98" s="85" t="s">
        <v>179</v>
      </c>
      <c r="D98" s="85"/>
      <c r="E98" s="85"/>
      <c r="F98" s="134"/>
      <c r="G98" s="95"/>
      <c r="H98" s="134"/>
      <c r="I98" s="105"/>
    </row>
    <row r="99" spans="1:13" s="62" customFormat="1" ht="15" x14ac:dyDescent="0.2">
      <c r="A99" s="184" t="s">
        <v>210</v>
      </c>
      <c r="B99" s="149" t="s">
        <v>85</v>
      </c>
      <c r="C99" s="149" t="s">
        <v>501</v>
      </c>
      <c r="D99" s="161"/>
      <c r="E99" s="149" t="s">
        <v>147</v>
      </c>
      <c r="F99" s="150">
        <f>H95</f>
        <v>0.44027777777777755</v>
      </c>
      <c r="G99" s="151">
        <v>10</v>
      </c>
      <c r="H99" s="150">
        <f>F99+TIME(0,G99,0)</f>
        <v>0.44722222222222197</v>
      </c>
      <c r="I99" s="169"/>
      <c r="J99" s="33"/>
    </row>
    <row r="100" spans="1:13" s="62" customFormat="1" ht="14.25" x14ac:dyDescent="0.2">
      <c r="A100" s="184" t="s">
        <v>212</v>
      </c>
      <c r="B100" s="149" t="s">
        <v>196</v>
      </c>
      <c r="C100" s="149" t="s">
        <v>555</v>
      </c>
      <c r="D100" s="161"/>
      <c r="E100" s="149" t="s">
        <v>104</v>
      </c>
      <c r="F100" s="150">
        <f>H99</f>
        <v>0.44722222222222197</v>
      </c>
      <c r="G100" s="151">
        <v>5</v>
      </c>
      <c r="H100" s="150">
        <f>F100+TIME(0,G100,0)</f>
        <v>0.45069444444444418</v>
      </c>
      <c r="I100" s="179"/>
    </row>
    <row r="101" spans="1:13" s="62" customFormat="1" ht="14.25" x14ac:dyDescent="0.2">
      <c r="A101" s="182" t="s">
        <v>215</v>
      </c>
      <c r="B101" s="153"/>
      <c r="C101" s="153"/>
      <c r="D101" s="175"/>
      <c r="E101" s="153"/>
      <c r="F101" s="154">
        <f>H100</f>
        <v>0.45069444444444418</v>
      </c>
      <c r="G101" s="155">
        <v>0</v>
      </c>
      <c r="H101" s="154">
        <f>F101+TIME(0,G101,0)</f>
        <v>0.45069444444444418</v>
      </c>
      <c r="I101" s="183"/>
    </row>
    <row r="102" spans="1:13" s="62" customFormat="1" ht="15.75" x14ac:dyDescent="0.25">
      <c r="A102" s="81" t="s">
        <v>218</v>
      </c>
      <c r="B102" s="91"/>
      <c r="C102" s="91" t="s">
        <v>184</v>
      </c>
      <c r="D102" s="91"/>
      <c r="E102" s="91" t="s">
        <v>104</v>
      </c>
      <c r="F102" s="142">
        <f>H100</f>
        <v>0.45069444444444418</v>
      </c>
      <c r="G102" s="101">
        <v>1</v>
      </c>
      <c r="H102" s="142">
        <f>F102+TIME(0,G102,0)</f>
        <v>0.45138888888888862</v>
      </c>
      <c r="I102" s="180"/>
    </row>
    <row r="103" spans="1:13" s="62" customFormat="1" x14ac:dyDescent="0.2">
      <c r="A103" s="82"/>
      <c r="B103" s="82"/>
      <c r="C103" s="82" t="s">
        <v>185</v>
      </c>
      <c r="D103" s="82"/>
      <c r="E103" s="82"/>
      <c r="F103" s="143"/>
      <c r="G103" s="102">
        <f>(H103-H102) * 24 * 60</f>
        <v>10.000000000000364</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5" t="s">
        <v>510</v>
      </c>
      <c r="B105" s="536"/>
      <c r="C105" s="536"/>
      <c r="D105" s="536"/>
      <c r="E105" s="536"/>
      <c r="F105" s="536"/>
      <c r="G105" s="536"/>
      <c r="H105" s="536"/>
      <c r="I105" s="536"/>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357</v>
      </c>
      <c r="D109" s="86"/>
      <c r="E109" s="86" t="s">
        <v>88</v>
      </c>
      <c r="F109" s="135">
        <f>H108</f>
        <v>0.37569444444444444</v>
      </c>
      <c r="G109" s="96">
        <v>1</v>
      </c>
      <c r="H109" s="135">
        <f>F109+TIME(0,G109,0)</f>
        <v>0.37638888888888888</v>
      </c>
      <c r="I109" s="106"/>
    </row>
    <row r="110" spans="1:13" ht="15" x14ac:dyDescent="0.2">
      <c r="A110" s="78" t="s">
        <v>89</v>
      </c>
      <c r="B110" s="87" t="s">
        <v>91</v>
      </c>
      <c r="C110" s="87" t="s">
        <v>358</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257</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257</v>
      </c>
      <c r="E114" s="86" t="s">
        <v>104</v>
      </c>
      <c r="F114" s="135">
        <f>H113</f>
        <v>0.37777777777777777</v>
      </c>
      <c r="G114" s="96">
        <v>1</v>
      </c>
      <c r="H114" s="135">
        <f t="shared" si="12"/>
        <v>0.37847222222222221</v>
      </c>
      <c r="I114" s="106"/>
    </row>
    <row r="115" spans="1:15" ht="15" x14ac:dyDescent="0.2">
      <c r="A115" s="77" t="s">
        <v>107</v>
      </c>
      <c r="B115" s="86" t="s">
        <v>85</v>
      </c>
      <c r="C115" s="86" t="s">
        <v>276</v>
      </c>
      <c r="D115" s="172" t="s">
        <v>257</v>
      </c>
      <c r="E115" s="86" t="s">
        <v>104</v>
      </c>
      <c r="F115" s="135">
        <f>H114</f>
        <v>0.37847222222222221</v>
      </c>
      <c r="G115" s="96">
        <v>1</v>
      </c>
      <c r="H115" s="135">
        <f t="shared" si="12"/>
        <v>0.37916666666666665</v>
      </c>
      <c r="I115" s="106"/>
    </row>
    <row r="116" spans="1:15" s="62" customFormat="1" ht="15" x14ac:dyDescent="0.2">
      <c r="A116" s="77" t="s">
        <v>110</v>
      </c>
      <c r="B116" s="86" t="s">
        <v>85</v>
      </c>
      <c r="C116" s="86" t="s">
        <v>486</v>
      </c>
      <c r="D116" s="172" t="s">
        <v>257</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197</v>
      </c>
      <c r="D118" s="172"/>
      <c r="E118" s="86" t="s">
        <v>94</v>
      </c>
      <c r="F118" s="135">
        <f t="shared" ref="F118:F123" si="13">H117</f>
        <v>0.38194444444444442</v>
      </c>
      <c r="G118" s="96">
        <v>1</v>
      </c>
      <c r="H118" s="135">
        <f t="shared" si="12"/>
        <v>0.38263888888888886</v>
      </c>
      <c r="I118" s="106"/>
    </row>
    <row r="119" spans="1:15" s="62" customFormat="1" ht="15" x14ac:dyDescent="0.2">
      <c r="A119" s="77" t="s">
        <v>200</v>
      </c>
      <c r="B119" s="86" t="s">
        <v>85</v>
      </c>
      <c r="C119" s="86" t="s">
        <v>198</v>
      </c>
      <c r="D119" s="172" t="s">
        <v>257</v>
      </c>
      <c r="E119" s="86" t="s">
        <v>104</v>
      </c>
      <c r="F119" s="135">
        <f t="shared" si="13"/>
        <v>0.38263888888888886</v>
      </c>
      <c r="G119" s="96">
        <v>1</v>
      </c>
      <c r="H119" s="135">
        <f t="shared" si="12"/>
        <v>0.3833333333333333</v>
      </c>
      <c r="I119" s="106"/>
    </row>
    <row r="120" spans="1:15" s="62" customFormat="1" ht="15" x14ac:dyDescent="0.2">
      <c r="A120" s="77" t="s">
        <v>226</v>
      </c>
      <c r="B120" s="86" t="s">
        <v>85</v>
      </c>
      <c r="C120" s="86" t="s">
        <v>199</v>
      </c>
      <c r="D120" s="172" t="s">
        <v>257</v>
      </c>
      <c r="E120" s="86" t="s">
        <v>104</v>
      </c>
      <c r="F120" s="135">
        <f t="shared" si="13"/>
        <v>0.3833333333333333</v>
      </c>
      <c r="G120" s="96">
        <v>1</v>
      </c>
      <c r="H120" s="135">
        <f t="shared" si="12"/>
        <v>0.38402777777777775</v>
      </c>
      <c r="I120" s="106"/>
    </row>
    <row r="121" spans="1:15" s="62" customFormat="1" ht="15" x14ac:dyDescent="0.2">
      <c r="A121" s="77" t="s">
        <v>364</v>
      </c>
      <c r="B121" s="86" t="s">
        <v>85</v>
      </c>
      <c r="C121" s="86" t="s">
        <v>201</v>
      </c>
      <c r="D121" s="172" t="s">
        <v>257</v>
      </c>
      <c r="E121" s="86" t="s">
        <v>104</v>
      </c>
      <c r="F121" s="135">
        <f t="shared" si="13"/>
        <v>0.38402777777777775</v>
      </c>
      <c r="G121" s="96">
        <v>1</v>
      </c>
      <c r="H121" s="135">
        <f t="shared" si="12"/>
        <v>0.38472222222222219</v>
      </c>
      <c r="I121" s="106"/>
    </row>
    <row r="122" spans="1:15" s="62" customFormat="1" ht="15" x14ac:dyDescent="0.2">
      <c r="A122" s="77" t="s">
        <v>365</v>
      </c>
      <c r="B122" s="86" t="s">
        <v>85</v>
      </c>
      <c r="C122" s="86" t="s">
        <v>275</v>
      </c>
      <c r="D122" s="172" t="s">
        <v>257</v>
      </c>
      <c r="E122" s="86" t="s">
        <v>104</v>
      </c>
      <c r="F122" s="135">
        <f t="shared" si="13"/>
        <v>0.38472222222222219</v>
      </c>
      <c r="G122" s="96">
        <v>1</v>
      </c>
      <c r="H122" s="135">
        <f t="shared" si="12"/>
        <v>0.38541666666666663</v>
      </c>
      <c r="I122" s="106"/>
    </row>
    <row r="123" spans="1:15" s="62" customFormat="1" ht="15" x14ac:dyDescent="0.2">
      <c r="A123" s="77" t="s">
        <v>366</v>
      </c>
      <c r="B123" s="86" t="s">
        <v>85</v>
      </c>
      <c r="C123" s="86" t="s">
        <v>375</v>
      </c>
      <c r="D123" s="172" t="s">
        <v>257</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367</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374</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202</v>
      </c>
      <c r="D127" s="157"/>
      <c r="E127" s="85"/>
      <c r="F127" s="134"/>
      <c r="G127" s="95"/>
      <c r="H127" s="134"/>
      <c r="I127" s="105"/>
    </row>
    <row r="128" spans="1:15" s="62" customFormat="1" ht="15.75" x14ac:dyDescent="0.25">
      <c r="A128" s="79" t="s">
        <v>114</v>
      </c>
      <c r="B128" s="88"/>
      <c r="C128" s="88" t="s">
        <v>203</v>
      </c>
      <c r="D128" s="90"/>
      <c r="E128" s="88"/>
      <c r="F128" s="137"/>
      <c r="G128" s="98"/>
      <c r="H128" s="137"/>
      <c r="I128" s="108"/>
    </row>
    <row r="129" spans="1:9" s="62" customFormat="1" ht="14.25" x14ac:dyDescent="0.2">
      <c r="A129" s="80" t="s">
        <v>229</v>
      </c>
      <c r="B129" s="89" t="s">
        <v>85</v>
      </c>
      <c r="C129" s="89" t="s">
        <v>204</v>
      </c>
      <c r="D129" s="185" t="s">
        <v>204</v>
      </c>
      <c r="E129" s="89" t="s">
        <v>118</v>
      </c>
      <c r="F129" s="138">
        <f>H124</f>
        <v>0.38749999999999996</v>
      </c>
      <c r="G129" s="99">
        <v>5</v>
      </c>
      <c r="H129" s="138">
        <f t="shared" ref="H129:H135" si="16">F129+TIME(0,G129,0)</f>
        <v>0.39097222222222217</v>
      </c>
      <c r="I129" s="109"/>
    </row>
    <row r="130" spans="1:9" s="62" customFormat="1" ht="14.25" x14ac:dyDescent="0.2">
      <c r="A130" s="80" t="s">
        <v>230</v>
      </c>
      <c r="B130" s="89" t="s">
        <v>196</v>
      </c>
      <c r="C130" s="89" t="s">
        <v>373</v>
      </c>
      <c r="D130" s="161" t="s">
        <v>255</v>
      </c>
      <c r="E130" s="89" t="s">
        <v>118</v>
      </c>
      <c r="F130" s="138">
        <f t="shared" ref="F130:F135" si="17">H129</f>
        <v>0.39097222222222217</v>
      </c>
      <c r="G130" s="99">
        <v>10</v>
      </c>
      <c r="H130" s="138">
        <f t="shared" si="16"/>
        <v>0.39791666666666659</v>
      </c>
      <c r="I130" s="109"/>
    </row>
    <row r="131" spans="1:9" s="62" customFormat="1" ht="14.25" x14ac:dyDescent="0.2">
      <c r="A131" s="80" t="s">
        <v>231</v>
      </c>
      <c r="B131" s="89" t="s">
        <v>196</v>
      </c>
      <c r="C131" s="89" t="s">
        <v>502</v>
      </c>
      <c r="D131" s="185" t="s">
        <v>504</v>
      </c>
      <c r="E131" s="89" t="s">
        <v>118</v>
      </c>
      <c r="F131" s="138">
        <f t="shared" si="17"/>
        <v>0.39791666666666659</v>
      </c>
      <c r="G131" s="99">
        <v>20</v>
      </c>
      <c r="H131" s="138">
        <f t="shared" si="16"/>
        <v>0.41180555555555548</v>
      </c>
      <c r="I131" s="109"/>
    </row>
    <row r="132" spans="1:9" s="62" customFormat="1" ht="13.9" customHeight="1" x14ac:dyDescent="0.2">
      <c r="A132" s="80" t="s">
        <v>232</v>
      </c>
      <c r="B132" s="89" t="s">
        <v>85</v>
      </c>
      <c r="C132" s="89" t="s">
        <v>205</v>
      </c>
      <c r="D132" s="89"/>
      <c r="E132" s="89" t="s">
        <v>94</v>
      </c>
      <c r="F132" s="138">
        <f t="shared" si="17"/>
        <v>0.41180555555555548</v>
      </c>
      <c r="G132" s="99">
        <v>3</v>
      </c>
      <c r="H132" s="138">
        <f t="shared" si="16"/>
        <v>0.41388888888888881</v>
      </c>
      <c r="I132" s="109"/>
    </row>
    <row r="133" spans="1:9" s="62" customFormat="1" ht="14.25" x14ac:dyDescent="0.2">
      <c r="A133" s="80" t="s">
        <v>233</v>
      </c>
      <c r="B133" s="89" t="s">
        <v>85</v>
      </c>
      <c r="C133" s="89" t="s">
        <v>493</v>
      </c>
      <c r="D133" s="161" t="s">
        <v>377</v>
      </c>
      <c r="E133" s="89" t="s">
        <v>147</v>
      </c>
      <c r="F133" s="138">
        <f t="shared" si="17"/>
        <v>0.41388888888888881</v>
      </c>
      <c r="G133" s="99">
        <v>3</v>
      </c>
      <c r="H133" s="138">
        <f t="shared" si="16"/>
        <v>0.41597222222222213</v>
      </c>
      <c r="I133" s="109"/>
    </row>
    <row r="134" spans="1:9" s="62" customFormat="1" ht="14.25" x14ac:dyDescent="0.2">
      <c r="A134" s="80" t="s">
        <v>234</v>
      </c>
      <c r="B134" s="89" t="s">
        <v>85</v>
      </c>
      <c r="C134" s="89" t="s">
        <v>415</v>
      </c>
      <c r="D134" s="161" t="s">
        <v>377</v>
      </c>
      <c r="E134" s="89" t="s">
        <v>340</v>
      </c>
      <c r="F134" s="138">
        <f t="shared" si="17"/>
        <v>0.41597222222222213</v>
      </c>
      <c r="G134" s="99">
        <v>3</v>
      </c>
      <c r="H134" s="138">
        <f t="shared" si="16"/>
        <v>0.41805555555555546</v>
      </c>
      <c r="I134" s="109"/>
    </row>
    <row r="135" spans="1:9" s="62" customFormat="1" ht="13.9" customHeight="1" x14ac:dyDescent="0.2">
      <c r="A135" s="162" t="s">
        <v>235</v>
      </c>
      <c r="B135" s="149"/>
      <c r="C135" s="149"/>
      <c r="D135" s="149"/>
      <c r="E135" s="149"/>
      <c r="F135" s="150">
        <f t="shared" si="17"/>
        <v>0.41805555555555546</v>
      </c>
      <c r="G135" s="151">
        <v>0</v>
      </c>
      <c r="H135" s="150">
        <f t="shared" si="16"/>
        <v>0.41805555555555546</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416</v>
      </c>
      <c r="B137" s="89" t="s">
        <v>85</v>
      </c>
      <c r="C137" s="89" t="s">
        <v>206</v>
      </c>
      <c r="D137" s="161" t="s">
        <v>377</v>
      </c>
      <c r="E137" s="89" t="s">
        <v>207</v>
      </c>
      <c r="F137" s="138">
        <f>H135</f>
        <v>0.41805555555555546</v>
      </c>
      <c r="G137" s="99">
        <v>3</v>
      </c>
      <c r="H137" s="138">
        <f t="shared" ref="H137:H142" si="18">F137+TIME(0,G137,0)</f>
        <v>0.42013888888888878</v>
      </c>
      <c r="I137" s="109"/>
    </row>
    <row r="138" spans="1:9" s="62" customFormat="1" ht="13.9" customHeight="1" x14ac:dyDescent="0.2">
      <c r="A138" s="80" t="s">
        <v>417</v>
      </c>
      <c r="B138" s="89" t="s">
        <v>85</v>
      </c>
      <c r="C138" s="89" t="s">
        <v>251</v>
      </c>
      <c r="D138" s="161" t="s">
        <v>377</v>
      </c>
      <c r="E138" s="89" t="s">
        <v>163</v>
      </c>
      <c r="F138" s="138">
        <f>H137</f>
        <v>0.42013888888888878</v>
      </c>
      <c r="G138" s="99">
        <v>2</v>
      </c>
      <c r="H138" s="138">
        <f t="shared" si="18"/>
        <v>0.42152777777777767</v>
      </c>
      <c r="I138" s="109"/>
    </row>
    <row r="139" spans="1:9" s="2" customFormat="1" ht="14.25" x14ac:dyDescent="0.2">
      <c r="A139" s="80" t="s">
        <v>418</v>
      </c>
      <c r="B139" s="89" t="s">
        <v>85</v>
      </c>
      <c r="C139" s="89" t="s">
        <v>157</v>
      </c>
      <c r="D139" s="161" t="s">
        <v>377</v>
      </c>
      <c r="E139" s="89" t="s">
        <v>118</v>
      </c>
      <c r="F139" s="138">
        <f>H138</f>
        <v>0.42152777777777767</v>
      </c>
      <c r="G139" s="99">
        <v>3</v>
      </c>
      <c r="H139" s="138">
        <f t="shared" si="18"/>
        <v>0.42361111111111099</v>
      </c>
      <c r="I139" s="152"/>
    </row>
    <row r="140" spans="1:9" s="62" customFormat="1" ht="15.75" x14ac:dyDescent="0.25">
      <c r="A140" s="80" t="s">
        <v>419</v>
      </c>
      <c r="B140" s="89" t="s">
        <v>85</v>
      </c>
      <c r="C140" s="89" t="s">
        <v>160</v>
      </c>
      <c r="D140" s="161" t="s">
        <v>377</v>
      </c>
      <c r="E140" s="89" t="s">
        <v>282</v>
      </c>
      <c r="F140" s="138">
        <f>H139</f>
        <v>0.42361111111111099</v>
      </c>
      <c r="G140" s="99">
        <v>2</v>
      </c>
      <c r="H140" s="138">
        <f t="shared" si="18"/>
        <v>0.42499999999999988</v>
      </c>
      <c r="I140" s="108"/>
    </row>
    <row r="141" spans="1:9" s="62" customFormat="1" ht="14.25" x14ac:dyDescent="0.2">
      <c r="A141" s="80" t="s">
        <v>420</v>
      </c>
      <c r="B141" s="89" t="s">
        <v>85</v>
      </c>
      <c r="C141" s="89" t="s">
        <v>162</v>
      </c>
      <c r="D141" s="161" t="s">
        <v>377</v>
      </c>
      <c r="E141" s="89" t="s">
        <v>163</v>
      </c>
      <c r="F141" s="138">
        <f>H140</f>
        <v>0.42499999999999988</v>
      </c>
      <c r="G141" s="99">
        <v>2</v>
      </c>
      <c r="H141" s="138">
        <f t="shared" si="18"/>
        <v>0.42638888888888876</v>
      </c>
      <c r="I141" s="109"/>
    </row>
    <row r="142" spans="1:9" s="62" customFormat="1" ht="14.25" x14ac:dyDescent="0.2">
      <c r="A142" s="80" t="s">
        <v>421</v>
      </c>
      <c r="B142" s="89" t="s">
        <v>85</v>
      </c>
      <c r="C142" s="89"/>
      <c r="D142" s="161"/>
      <c r="E142" s="89"/>
      <c r="F142" s="138">
        <f>H141</f>
        <v>0.42638888888888876</v>
      </c>
      <c r="G142" s="99">
        <v>0</v>
      </c>
      <c r="H142" s="138">
        <f t="shared" si="18"/>
        <v>0.42638888888888876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422</v>
      </c>
      <c r="B145" s="89" t="s">
        <v>85</v>
      </c>
      <c r="C145" s="89" t="s">
        <v>409</v>
      </c>
      <c r="D145" s="161" t="s">
        <v>377</v>
      </c>
      <c r="E145" s="89" t="s">
        <v>463</v>
      </c>
      <c r="F145" s="138">
        <f>H142</f>
        <v>0.42638888888888876</v>
      </c>
      <c r="G145" s="99">
        <v>2</v>
      </c>
      <c r="H145" s="138">
        <f t="shared" ref="H145:H149" si="19">F145+TIME(0,G145,0)</f>
        <v>0.42777777777777765</v>
      </c>
      <c r="I145" s="108"/>
    </row>
    <row r="146" spans="1:14" s="62" customFormat="1" ht="15.75" x14ac:dyDescent="0.25">
      <c r="A146" s="80" t="s">
        <v>423</v>
      </c>
      <c r="B146" s="89" t="s">
        <v>85</v>
      </c>
      <c r="C146" s="89" t="s">
        <v>174</v>
      </c>
      <c r="D146" s="161" t="s">
        <v>377</v>
      </c>
      <c r="E146" s="89" t="s">
        <v>175</v>
      </c>
      <c r="F146" s="138">
        <f>H145</f>
        <v>0.42777777777777765</v>
      </c>
      <c r="G146" s="99">
        <v>2</v>
      </c>
      <c r="H146" s="138">
        <f t="shared" si="19"/>
        <v>0.42916666666666653</v>
      </c>
      <c r="I146" s="108"/>
      <c r="J146" s="104"/>
    </row>
    <row r="147" spans="1:14" s="62" customFormat="1" ht="15.75" x14ac:dyDescent="0.25">
      <c r="A147" s="80" t="s">
        <v>424</v>
      </c>
      <c r="B147" s="89" t="s">
        <v>85</v>
      </c>
      <c r="C147" s="89" t="s">
        <v>277</v>
      </c>
      <c r="D147" s="161" t="s">
        <v>377</v>
      </c>
      <c r="E147" s="149" t="s">
        <v>300</v>
      </c>
      <c r="F147" s="138">
        <f t="shared" ref="F147:F154" si="20">H146</f>
        <v>0.42916666666666653</v>
      </c>
      <c r="G147" s="99">
        <v>2</v>
      </c>
      <c r="H147" s="138">
        <f t="shared" si="19"/>
        <v>0.43055555555555541</v>
      </c>
      <c r="I147" s="108"/>
      <c r="N147" s="89"/>
    </row>
    <row r="148" spans="1:14" s="62" customFormat="1" ht="15" x14ac:dyDescent="0.2">
      <c r="A148" s="80" t="s">
        <v>425</v>
      </c>
      <c r="B148" s="89" t="s">
        <v>85</v>
      </c>
      <c r="C148" s="89" t="s">
        <v>288</v>
      </c>
      <c r="D148" s="161" t="s">
        <v>377</v>
      </c>
      <c r="E148" s="149" t="s">
        <v>289</v>
      </c>
      <c r="F148" s="138">
        <f t="shared" si="20"/>
        <v>0.43055555555555541</v>
      </c>
      <c r="G148" s="99">
        <v>2</v>
      </c>
      <c r="H148" s="138">
        <f t="shared" si="19"/>
        <v>0.4319444444444443</v>
      </c>
      <c r="I148" s="106"/>
    </row>
    <row r="149" spans="1:14" s="2" customFormat="1" ht="14.25" x14ac:dyDescent="0.2">
      <c r="A149" s="80" t="s">
        <v>426</v>
      </c>
      <c r="B149" s="89" t="s">
        <v>85</v>
      </c>
      <c r="C149" s="89" t="s">
        <v>290</v>
      </c>
      <c r="D149" s="161" t="s">
        <v>377</v>
      </c>
      <c r="E149" s="149" t="s">
        <v>269</v>
      </c>
      <c r="F149" s="138">
        <f t="shared" si="20"/>
        <v>0.4319444444444443</v>
      </c>
      <c r="G149" s="99">
        <v>2</v>
      </c>
      <c r="H149" s="138">
        <f t="shared" si="19"/>
        <v>0.43333333333333318</v>
      </c>
      <c r="I149" s="111"/>
    </row>
    <row r="150" spans="1:14" s="62" customFormat="1" ht="14.25" x14ac:dyDescent="0.2">
      <c r="A150" s="170" t="s">
        <v>427</v>
      </c>
      <c r="B150" s="89" t="s">
        <v>85</v>
      </c>
      <c r="C150" s="89" t="s">
        <v>293</v>
      </c>
      <c r="D150" s="161" t="s">
        <v>377</v>
      </c>
      <c r="E150" s="149" t="s">
        <v>294</v>
      </c>
      <c r="F150" s="138">
        <f t="shared" si="20"/>
        <v>0.43333333333333318</v>
      </c>
      <c r="G150" s="99">
        <v>2</v>
      </c>
      <c r="H150" s="138">
        <f t="shared" ref="H150:H154" si="21">F150+TIME(0,G150,0)</f>
        <v>0.43472222222222207</v>
      </c>
      <c r="I150" s="109"/>
    </row>
    <row r="151" spans="1:14" s="62" customFormat="1" ht="14.25" x14ac:dyDescent="0.2">
      <c r="A151" s="170" t="s">
        <v>428</v>
      </c>
      <c r="B151" s="89" t="s">
        <v>85</v>
      </c>
      <c r="C151" s="89" t="s">
        <v>380</v>
      </c>
      <c r="D151" s="161" t="s">
        <v>377</v>
      </c>
      <c r="E151" s="149" t="s">
        <v>310</v>
      </c>
      <c r="F151" s="138">
        <f t="shared" si="20"/>
        <v>0.43472222222222207</v>
      </c>
      <c r="G151" s="99">
        <v>2</v>
      </c>
      <c r="H151" s="138">
        <f t="shared" si="21"/>
        <v>0.43611111111111095</v>
      </c>
      <c r="I151" s="152"/>
    </row>
    <row r="152" spans="1:14" s="2" customFormat="1" ht="15.75" x14ac:dyDescent="0.25">
      <c r="A152" s="170" t="s">
        <v>429</v>
      </c>
      <c r="B152" s="89" t="s">
        <v>85</v>
      </c>
      <c r="C152" s="149" t="s">
        <v>412</v>
      </c>
      <c r="D152" s="161" t="s">
        <v>377</v>
      </c>
      <c r="E152" s="149" t="s">
        <v>207</v>
      </c>
      <c r="F152" s="138">
        <f t="shared" si="20"/>
        <v>0.43611111111111095</v>
      </c>
      <c r="G152" s="99">
        <v>2</v>
      </c>
      <c r="H152" s="138">
        <f t="shared" si="21"/>
        <v>0.43749999999999983</v>
      </c>
      <c r="I152" s="108"/>
    </row>
    <row r="153" spans="1:14" s="62" customFormat="1" ht="14.25" x14ac:dyDescent="0.2">
      <c r="A153" s="170" t="s">
        <v>430</v>
      </c>
      <c r="B153" s="89" t="s">
        <v>85</v>
      </c>
      <c r="C153" s="149" t="s">
        <v>411</v>
      </c>
      <c r="D153" s="161" t="s">
        <v>377</v>
      </c>
      <c r="E153" s="149" t="s">
        <v>464</v>
      </c>
      <c r="F153" s="138">
        <f t="shared" si="20"/>
        <v>0.43749999999999983</v>
      </c>
      <c r="G153" s="99">
        <v>2</v>
      </c>
      <c r="H153" s="138">
        <f t="shared" si="21"/>
        <v>0.43888888888888872</v>
      </c>
      <c r="I153" s="152"/>
    </row>
    <row r="154" spans="1:14" s="62" customFormat="1" ht="14.25" x14ac:dyDescent="0.2">
      <c r="A154" s="170" t="s">
        <v>431</v>
      </c>
      <c r="B154" s="89" t="s">
        <v>85</v>
      </c>
      <c r="C154" s="89"/>
      <c r="D154" s="161"/>
      <c r="E154" s="149"/>
      <c r="F154" s="138">
        <f t="shared" si="20"/>
        <v>0.43888888888888872</v>
      </c>
      <c r="G154" s="99">
        <v>0</v>
      </c>
      <c r="H154" s="138">
        <f t="shared" si="21"/>
        <v>0.43888888888888872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335</v>
      </c>
      <c r="D156" s="161"/>
      <c r="E156" s="88"/>
      <c r="F156" s="137"/>
      <c r="G156" s="98"/>
      <c r="H156" s="137"/>
      <c r="I156" s="109"/>
    </row>
    <row r="157" spans="1:14" s="62" customFormat="1" ht="19.5" customHeight="1" x14ac:dyDescent="0.2">
      <c r="A157" s="170" t="s">
        <v>432</v>
      </c>
      <c r="B157" s="89" t="s">
        <v>85</v>
      </c>
      <c r="C157" s="149" t="s">
        <v>338</v>
      </c>
      <c r="D157" s="161" t="s">
        <v>377</v>
      </c>
      <c r="E157" s="149" t="s">
        <v>341</v>
      </c>
      <c r="F157" s="150">
        <f>H154</f>
        <v>0.43888888888888872</v>
      </c>
      <c r="G157" s="151">
        <v>2</v>
      </c>
      <c r="H157" s="150">
        <f>F157+TIME(0,G157,0)</f>
        <v>0.4402777777777776</v>
      </c>
      <c r="I157" s="152"/>
    </row>
    <row r="158" spans="1:14" s="62" customFormat="1" ht="14.25" x14ac:dyDescent="0.2">
      <c r="A158" s="191" t="s">
        <v>433</v>
      </c>
      <c r="B158" s="149" t="s">
        <v>85</v>
      </c>
      <c r="C158" s="149"/>
      <c r="D158" s="161"/>
      <c r="E158" s="149"/>
      <c r="F158" s="150">
        <f>H157</f>
        <v>0.4402777777777776</v>
      </c>
      <c r="G158" s="151">
        <v>0</v>
      </c>
      <c r="H158" s="150">
        <f>F158+TIME(0,G158,0)</f>
        <v>0.4402777777777776</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434</v>
      </c>
      <c r="B160" s="293"/>
      <c r="C160" s="293" t="s">
        <v>192</v>
      </c>
      <c r="D160" s="294"/>
      <c r="E160" s="293"/>
      <c r="F160" s="295"/>
      <c r="G160" s="296"/>
      <c r="H160" s="295"/>
      <c r="I160" s="105"/>
    </row>
    <row r="161" spans="1:9" s="62" customFormat="1" ht="14.25" x14ac:dyDescent="0.2">
      <c r="A161" s="80" t="s">
        <v>166</v>
      </c>
      <c r="B161" s="89" t="s">
        <v>85</v>
      </c>
      <c r="C161" s="89" t="s">
        <v>193</v>
      </c>
      <c r="D161" s="161"/>
      <c r="E161" s="89" t="s">
        <v>552</v>
      </c>
      <c r="F161" s="138">
        <f>H158</f>
        <v>0.4402777777777776</v>
      </c>
      <c r="G161" s="99">
        <v>3</v>
      </c>
      <c r="H161" s="138">
        <f>F161+TIME(0,G161,0)</f>
        <v>0.44236111111111093</v>
      </c>
      <c r="I161" s="152"/>
    </row>
    <row r="162" spans="1:9" s="62" customFormat="1" ht="14.25" x14ac:dyDescent="0.2">
      <c r="A162" s="80" t="s">
        <v>167</v>
      </c>
      <c r="B162" s="89" t="s">
        <v>85</v>
      </c>
      <c r="C162" s="89" t="s">
        <v>194</v>
      </c>
      <c r="D162" s="161"/>
      <c r="E162" s="89" t="s">
        <v>274</v>
      </c>
      <c r="F162" s="138">
        <f>H161</f>
        <v>0.44236111111111093</v>
      </c>
      <c r="G162" s="99">
        <v>10</v>
      </c>
      <c r="H162" s="138">
        <f>F162+TIME(0,G162,0)</f>
        <v>0.44930555555555535</v>
      </c>
      <c r="I162" s="152"/>
    </row>
    <row r="163" spans="1:9" s="62" customFormat="1" ht="14.25" x14ac:dyDescent="0.2">
      <c r="A163" s="80" t="s">
        <v>168</v>
      </c>
      <c r="B163" s="89" t="s">
        <v>85</v>
      </c>
      <c r="C163" s="89" t="s">
        <v>298</v>
      </c>
      <c r="D163" s="161" t="s">
        <v>377</v>
      </c>
      <c r="E163" s="89" t="s">
        <v>299</v>
      </c>
      <c r="F163" s="138">
        <f>H162</f>
        <v>0.44930555555555535</v>
      </c>
      <c r="G163" s="99">
        <v>3</v>
      </c>
      <c r="H163" s="138">
        <f>F163+TIME(0,G163,0)</f>
        <v>0.45138888888888867</v>
      </c>
      <c r="I163" s="152"/>
    </row>
    <row r="164" spans="1:9" s="62" customFormat="1" ht="14.25" x14ac:dyDescent="0.2">
      <c r="A164" s="84"/>
      <c r="B164" s="84"/>
      <c r="C164" s="84"/>
      <c r="D164" s="156"/>
      <c r="E164" s="84"/>
      <c r="F164" s="145"/>
      <c r="G164" s="104"/>
      <c r="H164" s="145"/>
      <c r="I164" s="152"/>
    </row>
    <row r="165" spans="1:9" s="62" customFormat="1" ht="15.75" x14ac:dyDescent="0.25">
      <c r="A165" s="76" t="s">
        <v>343</v>
      </c>
      <c r="B165" s="85"/>
      <c r="C165" s="85" t="s">
        <v>209</v>
      </c>
      <c r="D165" s="157"/>
      <c r="E165" s="85"/>
      <c r="F165" s="134"/>
      <c r="G165" s="95"/>
      <c r="H165" s="134"/>
      <c r="I165" s="105"/>
    </row>
    <row r="166" spans="1:9" s="62" customFormat="1" ht="15.75" x14ac:dyDescent="0.25">
      <c r="A166" s="79" t="s">
        <v>180</v>
      </c>
      <c r="B166" s="88"/>
      <c r="C166" s="88" t="s">
        <v>211</v>
      </c>
      <c r="D166" s="90"/>
      <c r="E166" s="88"/>
      <c r="F166" s="137"/>
      <c r="G166" s="98"/>
      <c r="H166" s="137"/>
      <c r="I166" s="152"/>
    </row>
    <row r="167" spans="1:9" s="62" customFormat="1" ht="18" customHeight="1" x14ac:dyDescent="0.2">
      <c r="A167" s="80" t="s">
        <v>345</v>
      </c>
      <c r="B167" s="89" t="s">
        <v>91</v>
      </c>
      <c r="C167" s="89" t="s">
        <v>336</v>
      </c>
      <c r="D167" s="161" t="s">
        <v>1</v>
      </c>
      <c r="E167" s="89" t="s">
        <v>104</v>
      </c>
      <c r="F167" s="138">
        <f>H163</f>
        <v>0.45138888888888867</v>
      </c>
      <c r="G167" s="99">
        <v>0</v>
      </c>
      <c r="H167" s="138">
        <f>F167+TIME(0,G167,0)</f>
        <v>0.45138888888888867</v>
      </c>
      <c r="I167" s="152"/>
    </row>
    <row r="168" spans="1:9" s="62" customFormat="1" ht="15" x14ac:dyDescent="0.2">
      <c r="A168" s="80" t="s">
        <v>346</v>
      </c>
      <c r="B168" s="89" t="s">
        <v>91</v>
      </c>
      <c r="C168" s="89" t="s">
        <v>516</v>
      </c>
      <c r="D168" s="161" t="s">
        <v>1</v>
      </c>
      <c r="E168" s="89" t="s">
        <v>104</v>
      </c>
      <c r="F168" s="138">
        <f>H167</f>
        <v>0.45138888888888867</v>
      </c>
      <c r="G168" s="99">
        <v>5</v>
      </c>
      <c r="H168" s="138">
        <f>F168+TIME(0,G168,0)</f>
        <v>0.45486111111111088</v>
      </c>
      <c r="I168" s="169" t="s">
        <v>499</v>
      </c>
    </row>
    <row r="169" spans="1:9" s="62" customFormat="1" ht="14.25" x14ac:dyDescent="0.2">
      <c r="A169" s="80" t="s">
        <v>347</v>
      </c>
      <c r="B169" s="89" t="s">
        <v>91</v>
      </c>
      <c r="C169" s="89" t="s">
        <v>556</v>
      </c>
      <c r="D169" s="161" t="s">
        <v>1</v>
      </c>
      <c r="E169" s="89" t="s">
        <v>147</v>
      </c>
      <c r="F169" s="138">
        <f>H168</f>
        <v>0.45486111111111088</v>
      </c>
      <c r="G169" s="99">
        <v>5</v>
      </c>
      <c r="H169" s="138">
        <f>F169+TIME(0,G169,0)</f>
        <v>0.45833333333333309</v>
      </c>
      <c r="I169" s="152" t="s">
        <v>557</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213</v>
      </c>
      <c r="D171" s="90"/>
      <c r="E171" s="88"/>
      <c r="F171" s="137"/>
      <c r="G171" s="98"/>
      <c r="H171" s="137"/>
      <c r="I171" s="297"/>
    </row>
    <row r="172" spans="1:9" s="62" customFormat="1" ht="14.25" x14ac:dyDescent="0.2">
      <c r="A172" s="162" t="s">
        <v>348</v>
      </c>
      <c r="B172" s="149" t="s">
        <v>214</v>
      </c>
      <c r="C172" s="89" t="s">
        <v>206</v>
      </c>
      <c r="D172" s="161" t="s">
        <v>1</v>
      </c>
      <c r="E172" s="89" t="s">
        <v>207</v>
      </c>
      <c r="F172" s="150">
        <f>H169</f>
        <v>0.45833333333333309</v>
      </c>
      <c r="G172" s="151">
        <v>0</v>
      </c>
      <c r="H172" s="150">
        <f t="shared" ref="H172:H177" si="22">F172+TIME(0,G172,0)</f>
        <v>0.45833333333333309</v>
      </c>
      <c r="I172" s="152"/>
    </row>
    <row r="173" spans="1:9" s="62" customFormat="1" ht="15" x14ac:dyDescent="0.2">
      <c r="A173" s="80" t="s">
        <v>349</v>
      </c>
      <c r="B173" s="89" t="s">
        <v>91</v>
      </c>
      <c r="C173" s="89" t="s">
        <v>251</v>
      </c>
      <c r="D173" s="161" t="s">
        <v>1</v>
      </c>
      <c r="E173" s="89" t="s">
        <v>163</v>
      </c>
      <c r="F173" s="138">
        <f>H172</f>
        <v>0.45833333333333309</v>
      </c>
      <c r="G173" s="99">
        <v>0</v>
      </c>
      <c r="H173" s="138">
        <f t="shared" si="22"/>
        <v>0.45833333333333309</v>
      </c>
      <c r="I173" s="106"/>
    </row>
    <row r="174" spans="1:9" s="62" customFormat="1" ht="15" x14ac:dyDescent="0.2">
      <c r="A174" s="80" t="s">
        <v>435</v>
      </c>
      <c r="B174" s="89" t="s">
        <v>214</v>
      </c>
      <c r="C174" s="149" t="s">
        <v>157</v>
      </c>
      <c r="D174" s="161" t="s">
        <v>1</v>
      </c>
      <c r="E174" s="149" t="s">
        <v>118</v>
      </c>
      <c r="F174" s="138">
        <f>H173</f>
        <v>0.45833333333333309</v>
      </c>
      <c r="G174" s="99">
        <v>0</v>
      </c>
      <c r="H174" s="138">
        <f t="shared" si="22"/>
        <v>0.45833333333333309</v>
      </c>
      <c r="I174" s="106"/>
    </row>
    <row r="175" spans="1:9" s="62" customFormat="1" ht="15" x14ac:dyDescent="0.2">
      <c r="A175" s="162" t="s">
        <v>436</v>
      </c>
      <c r="B175" s="149" t="s">
        <v>214</v>
      </c>
      <c r="C175" s="149" t="s">
        <v>160</v>
      </c>
      <c r="D175" s="161" t="s">
        <v>1</v>
      </c>
      <c r="E175" s="149" t="s">
        <v>282</v>
      </c>
      <c r="F175" s="150">
        <f>H174</f>
        <v>0.45833333333333309</v>
      </c>
      <c r="G175" s="151">
        <v>0</v>
      </c>
      <c r="H175" s="150">
        <f t="shared" si="22"/>
        <v>0.45833333333333309</v>
      </c>
      <c r="I175" s="106"/>
    </row>
    <row r="176" spans="1:9" s="62" customFormat="1" ht="15" x14ac:dyDescent="0.2">
      <c r="A176" s="162" t="s">
        <v>437</v>
      </c>
      <c r="B176" s="149" t="s">
        <v>214</v>
      </c>
      <c r="C176" s="149" t="s">
        <v>162</v>
      </c>
      <c r="D176" s="161" t="s">
        <v>1</v>
      </c>
      <c r="E176" s="149" t="s">
        <v>163</v>
      </c>
      <c r="F176" s="150">
        <f>H175</f>
        <v>0.45833333333333309</v>
      </c>
      <c r="G176" s="151">
        <v>0</v>
      </c>
      <c r="H176" s="150">
        <f t="shared" si="22"/>
        <v>0.45833333333333309</v>
      </c>
      <c r="I176" s="106"/>
    </row>
    <row r="177" spans="1:9" s="62" customFormat="1" ht="15" x14ac:dyDescent="0.2">
      <c r="A177" s="162" t="s">
        <v>438</v>
      </c>
      <c r="B177" s="149"/>
      <c r="C177" s="149"/>
      <c r="D177" s="161"/>
      <c r="E177" s="149"/>
      <c r="F177" s="150">
        <f>H176</f>
        <v>0.45833333333333309</v>
      </c>
      <c r="G177" s="151">
        <v>0</v>
      </c>
      <c r="H177" s="150">
        <f t="shared" si="22"/>
        <v>0.45833333333333309</v>
      </c>
      <c r="I177" s="106"/>
    </row>
    <row r="178" spans="1:9" s="62" customFormat="1" ht="15.75" x14ac:dyDescent="0.25">
      <c r="A178" s="79" t="s">
        <v>182</v>
      </c>
      <c r="B178" s="88"/>
      <c r="C178" s="88" t="s">
        <v>216</v>
      </c>
      <c r="D178" s="90"/>
      <c r="E178" s="88"/>
      <c r="F178" s="137"/>
      <c r="G178" s="98"/>
      <c r="H178" s="137"/>
      <c r="I178" s="169"/>
    </row>
    <row r="179" spans="1:9" s="62" customFormat="1" ht="14.25" x14ac:dyDescent="0.2">
      <c r="A179" s="162" t="s">
        <v>439</v>
      </c>
      <c r="B179" s="149" t="s">
        <v>214</v>
      </c>
      <c r="C179" s="149" t="s">
        <v>458</v>
      </c>
      <c r="D179" s="161" t="s">
        <v>1</v>
      </c>
      <c r="E179" s="149" t="s">
        <v>463</v>
      </c>
      <c r="F179" s="150">
        <f>H177</f>
        <v>0.45833333333333309</v>
      </c>
      <c r="G179" s="151">
        <v>3</v>
      </c>
      <c r="H179" s="150">
        <f t="shared" ref="H179:H188" si="23">F179+TIME(0,G179,0)</f>
        <v>0.46041666666666642</v>
      </c>
      <c r="I179" s="179" t="s">
        <v>499</v>
      </c>
    </row>
    <row r="180" spans="1:9" s="62" customFormat="1" ht="14.25" x14ac:dyDescent="0.2">
      <c r="A180" s="162" t="s">
        <v>440</v>
      </c>
      <c r="B180" s="149" t="s">
        <v>214</v>
      </c>
      <c r="C180" s="149" t="s">
        <v>208</v>
      </c>
      <c r="D180" s="161" t="s">
        <v>1</v>
      </c>
      <c r="E180" s="149" t="s">
        <v>175</v>
      </c>
      <c r="F180" s="150">
        <f t="shared" ref="F180:F183" si="24">H179</f>
        <v>0.46041666666666642</v>
      </c>
      <c r="G180" s="151">
        <v>0</v>
      </c>
      <c r="H180" s="150">
        <f t="shared" si="23"/>
        <v>0.46041666666666642</v>
      </c>
      <c r="I180" s="152"/>
    </row>
    <row r="181" spans="1:9" s="62" customFormat="1" ht="14.25" x14ac:dyDescent="0.2">
      <c r="A181" s="162" t="s">
        <v>441</v>
      </c>
      <c r="B181" s="149" t="s">
        <v>91</v>
      </c>
      <c r="C181" s="149" t="s">
        <v>277</v>
      </c>
      <c r="D181" s="161" t="s">
        <v>1</v>
      </c>
      <c r="E181" s="150" t="s">
        <v>300</v>
      </c>
      <c r="F181" s="150">
        <f>H180</f>
        <v>0.46041666666666642</v>
      </c>
      <c r="G181" s="151">
        <v>5</v>
      </c>
      <c r="H181" s="150">
        <f t="shared" si="23"/>
        <v>0.46388888888888863</v>
      </c>
      <c r="I181" s="152" t="s">
        <v>499</v>
      </c>
    </row>
    <row r="182" spans="1:9" s="62" customFormat="1" ht="14.25" x14ac:dyDescent="0.2">
      <c r="A182" s="162" t="s">
        <v>442</v>
      </c>
      <c r="B182" s="149" t="s">
        <v>91</v>
      </c>
      <c r="C182" s="149" t="s">
        <v>288</v>
      </c>
      <c r="D182" s="161" t="s">
        <v>1</v>
      </c>
      <c r="E182" s="89" t="s">
        <v>289</v>
      </c>
      <c r="F182" s="150">
        <f t="shared" si="24"/>
        <v>0.46388888888888863</v>
      </c>
      <c r="G182" s="151">
        <v>3</v>
      </c>
      <c r="H182" s="150">
        <f t="shared" si="23"/>
        <v>0.46597222222222195</v>
      </c>
      <c r="I182" s="109" t="s">
        <v>499</v>
      </c>
    </row>
    <row r="183" spans="1:9" s="62" customFormat="1" ht="15" x14ac:dyDescent="0.2">
      <c r="A183" s="162" t="s">
        <v>443</v>
      </c>
      <c r="B183" s="149" t="s">
        <v>91</v>
      </c>
      <c r="C183" s="149" t="s">
        <v>290</v>
      </c>
      <c r="D183" s="161" t="s">
        <v>1</v>
      </c>
      <c r="E183" s="89" t="s">
        <v>269</v>
      </c>
      <c r="F183" s="150">
        <f t="shared" si="24"/>
        <v>0.46597222222222195</v>
      </c>
      <c r="G183" s="151">
        <v>3</v>
      </c>
      <c r="H183" s="150">
        <f t="shared" si="23"/>
        <v>0.46805555555555528</v>
      </c>
      <c r="I183" s="106" t="s">
        <v>499</v>
      </c>
    </row>
    <row r="184" spans="1:9" s="62" customFormat="1" ht="15" x14ac:dyDescent="0.2">
      <c r="A184" s="162" t="s">
        <v>444</v>
      </c>
      <c r="B184" s="149" t="s">
        <v>91</v>
      </c>
      <c r="C184" s="149" t="s">
        <v>293</v>
      </c>
      <c r="D184" s="161" t="s">
        <v>1</v>
      </c>
      <c r="E184" s="89" t="s">
        <v>294</v>
      </c>
      <c r="F184" s="150">
        <f>H183</f>
        <v>0.46805555555555528</v>
      </c>
      <c r="G184" s="151">
        <v>5</v>
      </c>
      <c r="H184" s="150">
        <f t="shared" si="23"/>
        <v>0.47152777777777749</v>
      </c>
      <c r="I184" s="106" t="s">
        <v>557</v>
      </c>
    </row>
    <row r="185" spans="1:9" s="62" customFormat="1" ht="14.25" x14ac:dyDescent="0.2">
      <c r="A185" s="162" t="s">
        <v>445</v>
      </c>
      <c r="B185" s="149" t="s">
        <v>91</v>
      </c>
      <c r="C185" s="149" t="s">
        <v>380</v>
      </c>
      <c r="D185" s="161" t="s">
        <v>1</v>
      </c>
      <c r="E185" s="89" t="s">
        <v>310</v>
      </c>
      <c r="F185" s="150">
        <f>H184</f>
        <v>0.47152777777777749</v>
      </c>
      <c r="G185" s="151">
        <v>0</v>
      </c>
      <c r="H185" s="150">
        <f>F185+TIME(0,G185,0)</f>
        <v>0.47152777777777749</v>
      </c>
      <c r="I185" s="152"/>
    </row>
    <row r="186" spans="1:9" s="62" customFormat="1" ht="14.25" x14ac:dyDescent="0.2">
      <c r="A186" s="162" t="s">
        <v>446</v>
      </c>
      <c r="B186" s="149" t="s">
        <v>91</v>
      </c>
      <c r="C186" s="149" t="s">
        <v>503</v>
      </c>
      <c r="D186" s="161" t="s">
        <v>1</v>
      </c>
      <c r="E186" s="89" t="s">
        <v>207</v>
      </c>
      <c r="F186" s="150">
        <f>H185</f>
        <v>0.47152777777777749</v>
      </c>
      <c r="G186" s="151">
        <v>5</v>
      </c>
      <c r="H186" s="150">
        <f t="shared" si="23"/>
        <v>0.4749999999999997</v>
      </c>
      <c r="I186" s="152" t="s">
        <v>518</v>
      </c>
    </row>
    <row r="187" spans="1:9" s="62" customFormat="1" ht="14.25" x14ac:dyDescent="0.2">
      <c r="A187" s="162" t="s">
        <v>447</v>
      </c>
      <c r="B187" s="149" t="s">
        <v>91</v>
      </c>
      <c r="C187" s="149" t="s">
        <v>411</v>
      </c>
      <c r="D187" s="161" t="s">
        <v>1</v>
      </c>
      <c r="E187" s="89" t="s">
        <v>464</v>
      </c>
      <c r="F187" s="150">
        <f>H185</f>
        <v>0.47152777777777749</v>
      </c>
      <c r="G187" s="151">
        <v>0</v>
      </c>
      <c r="H187" s="150">
        <f t="shared" si="23"/>
        <v>0.47152777777777749</v>
      </c>
      <c r="I187" s="152"/>
    </row>
    <row r="188" spans="1:9" s="62" customFormat="1" ht="14.25" x14ac:dyDescent="0.2">
      <c r="A188" s="162" t="s">
        <v>448</v>
      </c>
      <c r="B188" s="149"/>
      <c r="C188" s="149"/>
      <c r="D188" s="161"/>
      <c r="E188" s="89"/>
      <c r="F188" s="150">
        <f>H186</f>
        <v>0.4749999999999997</v>
      </c>
      <c r="G188" s="151">
        <v>0</v>
      </c>
      <c r="H188" s="150">
        <f t="shared" si="23"/>
        <v>0.4749999999999997</v>
      </c>
      <c r="I188" s="152"/>
    </row>
    <row r="189" spans="1:9" s="62" customFormat="1" ht="14.25" x14ac:dyDescent="0.2">
      <c r="A189" s="162"/>
      <c r="B189" s="149"/>
      <c r="C189" s="149"/>
      <c r="D189" s="161"/>
      <c r="E189" s="89"/>
      <c r="F189" s="150"/>
      <c r="G189" s="151"/>
      <c r="H189" s="150"/>
      <c r="I189" s="152"/>
    </row>
    <row r="190" spans="1:9" s="62" customFormat="1" ht="15.75" x14ac:dyDescent="0.25">
      <c r="A190" s="163" t="s">
        <v>252</v>
      </c>
      <c r="B190" s="164"/>
      <c r="C190" s="164" t="s">
        <v>217</v>
      </c>
      <c r="D190" s="165"/>
      <c r="E190" s="164"/>
      <c r="F190" s="166"/>
      <c r="G190" s="167"/>
      <c r="H190" s="166"/>
      <c r="I190" s="152"/>
    </row>
    <row r="191" spans="1:9" s="62" customFormat="1" ht="14.25" x14ac:dyDescent="0.2">
      <c r="A191" s="162" t="s">
        <v>459</v>
      </c>
      <c r="B191" s="84" t="s">
        <v>214</v>
      </c>
      <c r="C191" s="149"/>
      <c r="D191" s="161" t="s">
        <v>1</v>
      </c>
      <c r="E191" s="89"/>
      <c r="F191" s="201">
        <f>H188</f>
        <v>0.4749999999999997</v>
      </c>
      <c r="G191" s="202">
        <v>0</v>
      </c>
      <c r="H191" s="201">
        <f>F191+TIME(0,G191,0)</f>
        <v>0.4749999999999997</v>
      </c>
      <c r="I191" s="152"/>
    </row>
    <row r="192" spans="1:9" s="62" customFormat="1" ht="14.25" x14ac:dyDescent="0.2">
      <c r="A192" s="191" t="s">
        <v>449</v>
      </c>
      <c r="B192" s="149" t="s">
        <v>91</v>
      </c>
      <c r="C192" s="149"/>
      <c r="D192" s="161" t="s">
        <v>1</v>
      </c>
      <c r="E192" s="89"/>
      <c r="F192" s="150">
        <f>H191</f>
        <v>0.4749999999999997</v>
      </c>
      <c r="G192" s="151">
        <v>0</v>
      </c>
      <c r="H192" s="150">
        <f>F192+TIME(0,G192,0)</f>
        <v>0.4749999999999997</v>
      </c>
      <c r="I192" s="152"/>
    </row>
    <row r="193" spans="1:9" s="62" customFormat="1" ht="14.25" x14ac:dyDescent="0.2">
      <c r="A193" s="148" t="s">
        <v>450</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210</v>
      </c>
      <c r="B195" s="89" t="s">
        <v>214</v>
      </c>
      <c r="C195" s="89"/>
      <c r="D195" s="161"/>
      <c r="E195" s="89"/>
      <c r="F195" s="150">
        <f>H192</f>
        <v>0.4749999999999997</v>
      </c>
      <c r="G195" s="151">
        <v>0</v>
      </c>
      <c r="H195" s="150">
        <f t="shared" ref="H195" si="25">F195+TIME(0,G195,0)</f>
        <v>0.4749999999999997</v>
      </c>
      <c r="I195" s="152"/>
    </row>
    <row r="196" spans="1:9" s="62" customFormat="1" ht="14.25" x14ac:dyDescent="0.2">
      <c r="A196" s="191" t="s">
        <v>212</v>
      </c>
      <c r="B196" s="89" t="s">
        <v>85</v>
      </c>
      <c r="C196" s="89"/>
      <c r="D196" s="161"/>
      <c r="E196" s="89"/>
      <c r="F196" s="150">
        <f>H195</f>
        <v>0.4749999999999997</v>
      </c>
      <c r="G196" s="151">
        <v>0</v>
      </c>
      <c r="H196" s="150">
        <f>F196+TIME(0,G196,0)</f>
        <v>0.4749999999999997</v>
      </c>
      <c r="I196" s="152"/>
    </row>
    <row r="197" spans="1:9" s="62" customFormat="1" ht="14.25" x14ac:dyDescent="0.2">
      <c r="A197" s="80" t="s">
        <v>215</v>
      </c>
      <c r="B197" s="89" t="s">
        <v>85</v>
      </c>
      <c r="C197" s="89"/>
      <c r="D197" s="172"/>
      <c r="E197" s="89"/>
      <c r="F197" s="138">
        <f>H196</f>
        <v>0.4749999999999997</v>
      </c>
      <c r="G197" s="99">
        <v>0</v>
      </c>
      <c r="H197" s="138">
        <f t="shared" ref="H197" si="26">F197+TIME(0,G197,0)</f>
        <v>0.4749999999999997</v>
      </c>
      <c r="I197" s="152"/>
    </row>
    <row r="198" spans="1:9" s="62" customFormat="1" ht="14.25" x14ac:dyDescent="0.2">
      <c r="A198" s="299"/>
      <c r="B198" s="299"/>
      <c r="C198" s="299"/>
      <c r="D198" s="300"/>
      <c r="E198" s="299"/>
      <c r="F198" s="301"/>
      <c r="G198" s="302"/>
      <c r="H198" s="301"/>
      <c r="I198" s="152"/>
    </row>
    <row r="199" spans="1:9" s="62" customFormat="1" ht="15.75" x14ac:dyDescent="0.25">
      <c r="A199" s="81" t="s">
        <v>218</v>
      </c>
      <c r="B199" s="91"/>
      <c r="C199" s="91" t="s">
        <v>219</v>
      </c>
      <c r="D199" s="159"/>
      <c r="E199" s="91"/>
      <c r="F199" s="142"/>
      <c r="G199" s="101"/>
      <c r="H199" s="142"/>
      <c r="I199" s="298"/>
    </row>
    <row r="200" spans="1:9" s="62" customFormat="1" ht="14.25" x14ac:dyDescent="0.2">
      <c r="A200" s="186" t="s">
        <v>451</v>
      </c>
      <c r="B200" s="160" t="s">
        <v>85</v>
      </c>
      <c r="C200" s="160" t="s">
        <v>220</v>
      </c>
      <c r="D200" s="172" t="s">
        <v>257</v>
      </c>
      <c r="E200" s="160" t="s">
        <v>104</v>
      </c>
      <c r="F200" s="187">
        <f>H197</f>
        <v>0.4749999999999997</v>
      </c>
      <c r="G200" s="188">
        <v>1</v>
      </c>
      <c r="H200" s="187">
        <f>F200+TIME(0,G200,0)</f>
        <v>0.47569444444444414</v>
      </c>
      <c r="I200" s="152"/>
    </row>
    <row r="201" spans="1:9" s="62" customFormat="1" ht="14.25" x14ac:dyDescent="0.2">
      <c r="A201" s="186" t="s">
        <v>452</v>
      </c>
      <c r="B201" s="160" t="s">
        <v>85</v>
      </c>
      <c r="C201" s="160" t="s">
        <v>122</v>
      </c>
      <c r="D201" s="172" t="s">
        <v>257</v>
      </c>
      <c r="E201" s="160" t="s">
        <v>104</v>
      </c>
      <c r="F201" s="187">
        <f>H200</f>
        <v>0.47569444444444414</v>
      </c>
      <c r="G201" s="188">
        <v>1</v>
      </c>
      <c r="H201" s="187">
        <f>F201+TIME(0,G201,0)</f>
        <v>0.47638888888888858</v>
      </c>
      <c r="I201" s="152"/>
    </row>
    <row r="202" spans="1:9" s="62" customFormat="1" ht="14.25" x14ac:dyDescent="0.2">
      <c r="A202" s="186" t="s">
        <v>453</v>
      </c>
      <c r="B202" s="160" t="s">
        <v>85</v>
      </c>
      <c r="C202" s="160" t="s">
        <v>98</v>
      </c>
      <c r="D202" s="172" t="s">
        <v>257</v>
      </c>
      <c r="E202" s="160" t="s">
        <v>104</v>
      </c>
      <c r="F202" s="187">
        <f>H201</f>
        <v>0.47638888888888858</v>
      </c>
      <c r="G202" s="188">
        <v>3</v>
      </c>
      <c r="H202" s="187">
        <f>F202+TIME(0,G202,0)</f>
        <v>0.47847222222222191</v>
      </c>
      <c r="I202" s="152"/>
    </row>
    <row r="203" spans="1:9" s="62" customFormat="1" ht="14.25" x14ac:dyDescent="0.2">
      <c r="A203" s="186" t="s">
        <v>454</v>
      </c>
      <c r="B203" s="160" t="s">
        <v>91</v>
      </c>
      <c r="C203" s="160" t="s">
        <v>221</v>
      </c>
      <c r="D203" s="160"/>
      <c r="E203" s="160" t="s">
        <v>104</v>
      </c>
      <c r="F203" s="187">
        <f>H202</f>
        <v>0.47847222222222191</v>
      </c>
      <c r="G203" s="188">
        <v>1</v>
      </c>
      <c r="H203" s="187">
        <f>F203+TIME(0,G203,0)</f>
        <v>0.47916666666666635</v>
      </c>
      <c r="I203" s="152"/>
    </row>
    <row r="204" spans="1:9" s="62" customFormat="1" x14ac:dyDescent="0.2">
      <c r="A204" s="176"/>
      <c r="B204" s="176"/>
      <c r="C204" s="176" t="s">
        <v>185</v>
      </c>
      <c r="D204" s="176"/>
      <c r="E204" s="176"/>
      <c r="F204" s="177"/>
      <c r="G204" s="178">
        <f>(H204-H203) * 24 * 60</f>
        <v>30.000000000000455</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31" r:id="rId3" display="ec-22-0001-r6"/>
    <hyperlink ref="D94" r:id="rId4"/>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A7" sqref="A7:I7"/>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0" t="str">
        <f>Parameters!B1</f>
        <v>IEEE 802.11 WIRELESS LOCAL AREA NETWORKS SESSION #193</v>
      </c>
      <c r="B1" s="531"/>
      <c r="C1" s="531"/>
      <c r="D1" s="531"/>
      <c r="E1" s="531"/>
      <c r="F1" s="531"/>
      <c r="G1" s="531"/>
      <c r="H1" s="531"/>
      <c r="I1" s="531"/>
    </row>
    <row r="2" spans="1:9" ht="25.15" customHeight="1" x14ac:dyDescent="0.4">
      <c r="A2" s="530" t="str">
        <f>Parameters!B2</f>
        <v>Teleconference</v>
      </c>
      <c r="B2" s="531"/>
      <c r="C2" s="531"/>
      <c r="D2" s="531"/>
      <c r="E2" s="531"/>
      <c r="F2" s="531"/>
      <c r="G2" s="531"/>
      <c r="H2" s="531"/>
      <c r="I2" s="531"/>
    </row>
    <row r="3" spans="1:9" ht="25.15" customHeight="1" x14ac:dyDescent="0.4">
      <c r="A3" s="530" t="str">
        <f>Parameters!B3</f>
        <v>May 9-17, 2022</v>
      </c>
      <c r="B3" s="531"/>
      <c r="C3" s="531"/>
      <c r="D3" s="531"/>
      <c r="E3" s="531"/>
      <c r="F3" s="531"/>
      <c r="G3" s="531"/>
      <c r="H3" s="531"/>
      <c r="I3" s="531"/>
    </row>
    <row r="4" spans="1:9" ht="18" customHeight="1" x14ac:dyDescent="0.25">
      <c r="A4" s="532" t="s">
        <v>267</v>
      </c>
      <c r="B4" s="531"/>
      <c r="C4" s="531"/>
      <c r="D4" s="531"/>
      <c r="E4" s="531"/>
      <c r="F4" s="531"/>
      <c r="G4" s="531"/>
      <c r="H4" s="531"/>
      <c r="I4" s="531"/>
    </row>
    <row r="5" spans="1:9" ht="18" customHeight="1" x14ac:dyDescent="0.25">
      <c r="A5" s="532" t="s">
        <v>73</v>
      </c>
      <c r="B5" s="531"/>
      <c r="C5" s="531"/>
      <c r="D5" s="531"/>
      <c r="E5" s="531"/>
      <c r="F5" s="531"/>
      <c r="G5" s="531"/>
      <c r="H5" s="531"/>
      <c r="I5" s="531"/>
    </row>
    <row r="6" spans="1:9" ht="18" customHeight="1" x14ac:dyDescent="0.25">
      <c r="A6" s="532" t="s">
        <v>268</v>
      </c>
      <c r="B6" s="531"/>
      <c r="C6" s="531"/>
      <c r="D6" s="531"/>
      <c r="E6" s="531"/>
      <c r="F6" s="531"/>
      <c r="G6" s="531"/>
      <c r="H6" s="531"/>
      <c r="I6" s="531"/>
    </row>
    <row r="7" spans="1:9" ht="18" customHeight="1" x14ac:dyDescent="0.25">
      <c r="A7" s="532" t="s">
        <v>402</v>
      </c>
      <c r="B7" s="531"/>
      <c r="C7" s="531"/>
      <c r="D7" s="531"/>
      <c r="E7" s="531"/>
      <c r="F7" s="531"/>
      <c r="G7" s="531"/>
      <c r="H7" s="531"/>
      <c r="I7" s="531"/>
    </row>
    <row r="8" spans="1:9" ht="30" customHeight="1" x14ac:dyDescent="0.4">
      <c r="A8" s="533" t="str">
        <f>"Agenda R" &amp; Parameters!$B$8</f>
        <v>Agenda R3</v>
      </c>
      <c r="B8" s="534"/>
      <c r="C8" s="534"/>
      <c r="D8" s="534"/>
      <c r="E8" s="534"/>
      <c r="F8" s="534"/>
      <c r="G8" s="534"/>
      <c r="H8" s="534"/>
      <c r="I8" s="534"/>
    </row>
    <row r="12" spans="1:9" ht="15.75" x14ac:dyDescent="0.25">
      <c r="A12" s="535" t="s">
        <v>508</v>
      </c>
      <c r="B12" s="536"/>
      <c r="C12" s="536"/>
      <c r="D12" s="536"/>
      <c r="E12" s="536"/>
      <c r="F12" s="536"/>
      <c r="G12" s="536"/>
      <c r="H12" s="536"/>
      <c r="I12" s="53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222</v>
      </c>
      <c r="D16" s="92"/>
      <c r="E16" s="92" t="s">
        <v>147</v>
      </c>
      <c r="F16" s="147">
        <f>F14</f>
        <v>0.46875</v>
      </c>
      <c r="G16" s="103">
        <v>30</v>
      </c>
      <c r="H16" s="147">
        <f>F16+TIME(0,G16,0)</f>
        <v>0.48958333333333331</v>
      </c>
      <c r="I16" s="112"/>
    </row>
    <row r="18" spans="1:9" ht="15.75" x14ac:dyDescent="0.25">
      <c r="A18" s="83" t="s">
        <v>112</v>
      </c>
      <c r="B18" s="92"/>
      <c r="C18" s="92" t="s">
        <v>223</v>
      </c>
      <c r="D18" s="92"/>
      <c r="E18" s="92" t="s">
        <v>94</v>
      </c>
      <c r="F18" s="147">
        <f>H16</f>
        <v>0.48958333333333331</v>
      </c>
      <c r="G18" s="103">
        <v>20</v>
      </c>
      <c r="H18" s="147">
        <f>F18+TIME(0,G18,0)</f>
        <v>0.50347222222222221</v>
      </c>
      <c r="I18" s="112"/>
    </row>
    <row r="20" spans="1:9" ht="31.5" x14ac:dyDescent="0.25">
      <c r="A20" s="83" t="s">
        <v>131</v>
      </c>
      <c r="B20" s="92"/>
      <c r="C20" s="92" t="s">
        <v>224</v>
      </c>
      <c r="D20" s="92"/>
      <c r="E20" s="92" t="s">
        <v>118</v>
      </c>
      <c r="F20" s="147">
        <f>H18</f>
        <v>0.50347222222222221</v>
      </c>
      <c r="G20" s="103">
        <v>5</v>
      </c>
      <c r="H20" s="147">
        <f>F20+TIME(0,G20,0)</f>
        <v>0.50694444444444442</v>
      </c>
      <c r="I20" s="112"/>
    </row>
    <row r="22" spans="1:9" ht="15.75" x14ac:dyDescent="0.25">
      <c r="A22" s="83" t="s">
        <v>178</v>
      </c>
      <c r="B22" s="92"/>
      <c r="C22" s="92" t="s">
        <v>225</v>
      </c>
      <c r="D22" s="92"/>
      <c r="E22" s="92" t="s">
        <v>104</v>
      </c>
      <c r="F22" s="147">
        <f>H20</f>
        <v>0.50694444444444442</v>
      </c>
      <c r="G22" s="103">
        <v>15</v>
      </c>
      <c r="H22" s="147">
        <f>F22+TIME(0,G22,0)</f>
        <v>0.51736111111111105</v>
      </c>
      <c r="I22" s="112"/>
    </row>
    <row r="24" spans="1:9" ht="31.5" x14ac:dyDescent="0.25">
      <c r="A24" s="83" t="s">
        <v>183</v>
      </c>
      <c r="B24" s="92"/>
      <c r="C24" s="92" t="s">
        <v>242</v>
      </c>
      <c r="D24" s="92"/>
      <c r="E24" s="92" t="s">
        <v>104</v>
      </c>
      <c r="F24" s="147">
        <f>H22</f>
        <v>0.51736111111111105</v>
      </c>
      <c r="G24" s="103">
        <v>30</v>
      </c>
      <c r="H24" s="147">
        <f>F24+TIME(0,G24,0)</f>
        <v>0.53819444444444442</v>
      </c>
      <c r="I24" s="112"/>
    </row>
    <row r="26" spans="1:9" ht="31.5" x14ac:dyDescent="0.25">
      <c r="A26" s="83" t="s">
        <v>218</v>
      </c>
      <c r="B26" s="92"/>
      <c r="C26" s="92" t="s">
        <v>243</v>
      </c>
      <c r="D26" s="92"/>
      <c r="E26" s="92" t="s">
        <v>104</v>
      </c>
      <c r="F26" s="147">
        <f>H24</f>
        <v>0.53819444444444442</v>
      </c>
      <c r="G26" s="103">
        <v>10</v>
      </c>
      <c r="H26" s="147">
        <f>F26+TIME(0,G26,0)</f>
        <v>0.54513888888888884</v>
      </c>
      <c r="I26" s="112"/>
    </row>
    <row r="28" spans="1:9" ht="15.75" x14ac:dyDescent="0.25">
      <c r="A28" s="115" t="s">
        <v>244</v>
      </c>
      <c r="B28" s="121"/>
      <c r="C28" s="121" t="s">
        <v>221</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5" sqref="D35"/>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403</v>
      </c>
    </row>
    <row r="2" spans="1:5" s="4" customFormat="1" x14ac:dyDescent="0.2">
      <c r="A2" s="3"/>
      <c r="B2" s="3"/>
      <c r="C2" s="3"/>
      <c r="D2" s="3"/>
    </row>
    <row r="3" spans="1:5" s="64" customFormat="1" x14ac:dyDescent="0.2">
      <c r="A3" s="537" t="s">
        <v>31</v>
      </c>
      <c r="B3" s="537"/>
      <c r="C3" s="63"/>
      <c r="D3" s="63"/>
    </row>
    <row r="4" spans="1:5" s="4" customFormat="1" x14ac:dyDescent="0.2">
      <c r="A4" s="39" t="s">
        <v>62</v>
      </c>
      <c r="B4" s="39" t="s">
        <v>17</v>
      </c>
      <c r="C4" s="39" t="s">
        <v>0</v>
      </c>
      <c r="D4" s="39" t="s">
        <v>18</v>
      </c>
    </row>
    <row r="5" spans="1:5" s="132" customFormat="1" x14ac:dyDescent="0.2">
      <c r="A5" s="334" t="s">
        <v>246</v>
      </c>
      <c r="B5" s="40" t="s">
        <v>362</v>
      </c>
      <c r="C5" s="40" t="s">
        <v>247</v>
      </c>
      <c r="D5" s="56" t="s">
        <v>521</v>
      </c>
      <c r="E5" s="4" t="s">
        <v>363</v>
      </c>
    </row>
    <row r="6" spans="1:5" x14ac:dyDescent="0.2">
      <c r="A6" s="385" t="s">
        <v>13</v>
      </c>
      <c r="B6" s="41" t="s">
        <v>19</v>
      </c>
      <c r="C6" s="41" t="s">
        <v>20</v>
      </c>
      <c r="D6" s="56" t="s">
        <v>522</v>
      </c>
      <c r="E6" s="4" t="s">
        <v>363</v>
      </c>
    </row>
    <row r="7" spans="1:5" ht="12.75" customHeight="1" x14ac:dyDescent="0.2">
      <c r="A7" s="386" t="s">
        <v>250</v>
      </c>
      <c r="B7" s="40" t="s">
        <v>249</v>
      </c>
      <c r="C7" s="40" t="s">
        <v>237</v>
      </c>
      <c r="D7" s="56" t="s">
        <v>523</v>
      </c>
      <c r="E7" s="4" t="s">
        <v>363</v>
      </c>
    </row>
    <row r="8" spans="1:5" x14ac:dyDescent="0.2">
      <c r="A8" s="387" t="s">
        <v>60</v>
      </c>
      <c r="B8" s="40" t="s">
        <v>270</v>
      </c>
      <c r="C8" s="40" t="s">
        <v>227</v>
      </c>
      <c r="D8" s="56" t="s">
        <v>524</v>
      </c>
      <c r="E8" s="4" t="s">
        <v>549</v>
      </c>
    </row>
    <row r="9" spans="1:5" ht="12.75" customHeight="1" x14ac:dyDescent="0.2">
      <c r="A9" s="388" t="s">
        <v>4</v>
      </c>
      <c r="B9" s="41" t="s">
        <v>59</v>
      </c>
      <c r="C9" s="41" t="s">
        <v>66</v>
      </c>
      <c r="D9" s="56" t="s">
        <v>525</v>
      </c>
      <c r="E9" s="4" t="s">
        <v>363</v>
      </c>
    </row>
    <row r="10" spans="1:5" ht="12.75" customHeight="1" x14ac:dyDescent="0.2">
      <c r="A10" s="389" t="s">
        <v>238</v>
      </c>
      <c r="B10" s="41" t="s">
        <v>239</v>
      </c>
      <c r="C10" s="41" t="s">
        <v>237</v>
      </c>
      <c r="D10" s="56" t="s">
        <v>520</v>
      </c>
      <c r="E10" s="4" t="s">
        <v>363</v>
      </c>
    </row>
    <row r="11" spans="1:5" ht="12.75" customHeight="1" x14ac:dyDescent="0.2">
      <c r="A11" s="390" t="s">
        <v>407</v>
      </c>
      <c r="B11" s="40" t="s">
        <v>241</v>
      </c>
      <c r="C11" s="40" t="s">
        <v>462</v>
      </c>
      <c r="D11" s="56" t="s">
        <v>526</v>
      </c>
      <c r="E11" s="4" t="s">
        <v>363</v>
      </c>
    </row>
    <row r="12" spans="1:5" ht="12.75" customHeight="1" x14ac:dyDescent="0.2">
      <c r="A12" s="391" t="s">
        <v>67</v>
      </c>
      <c r="B12" s="41" t="s">
        <v>61</v>
      </c>
      <c r="C12" s="40" t="s">
        <v>64</v>
      </c>
      <c r="D12" s="56" t="s">
        <v>527</v>
      </c>
      <c r="E12" s="4" t="s">
        <v>363</v>
      </c>
    </row>
    <row r="13" spans="1:5" ht="12.75" customHeight="1" x14ac:dyDescent="0.2">
      <c r="A13" s="392" t="s">
        <v>278</v>
      </c>
      <c r="B13" s="40" t="s">
        <v>279</v>
      </c>
      <c r="C13" s="40" t="s">
        <v>271</v>
      </c>
      <c r="D13" s="56" t="s">
        <v>528</v>
      </c>
      <c r="E13" s="4" t="s">
        <v>363</v>
      </c>
    </row>
    <row r="14" spans="1:5" ht="12.75" customHeight="1" x14ac:dyDescent="0.2">
      <c r="A14" s="341" t="s">
        <v>286</v>
      </c>
      <c r="B14" s="40" t="s">
        <v>287</v>
      </c>
      <c r="C14" s="40" t="s">
        <v>265</v>
      </c>
      <c r="D14" s="56" t="s">
        <v>529</v>
      </c>
      <c r="E14" s="4" t="s">
        <v>363</v>
      </c>
    </row>
    <row r="15" spans="1:5" ht="12.75" customHeight="1" x14ac:dyDescent="0.2">
      <c r="A15" s="335" t="s">
        <v>285</v>
      </c>
      <c r="B15" s="40" t="s">
        <v>291</v>
      </c>
      <c r="C15" s="40" t="s">
        <v>266</v>
      </c>
      <c r="D15" s="56" t="s">
        <v>530</v>
      </c>
      <c r="E15" s="4" t="s">
        <v>363</v>
      </c>
    </row>
    <row r="16" spans="1:5" ht="12.75" customHeight="1" x14ac:dyDescent="0.2">
      <c r="A16" s="336" t="s">
        <v>295</v>
      </c>
      <c r="B16" s="40" t="s">
        <v>296</v>
      </c>
      <c r="C16" s="40" t="s">
        <v>297</v>
      </c>
      <c r="D16" s="56" t="s">
        <v>531</v>
      </c>
      <c r="E16" s="4" t="s">
        <v>363</v>
      </c>
    </row>
    <row r="17" spans="1:9" ht="12.75" customHeight="1" x14ac:dyDescent="0.2">
      <c r="A17" s="337" t="s">
        <v>381</v>
      </c>
      <c r="B17" s="40" t="s">
        <v>308</v>
      </c>
      <c r="C17" s="40" t="s">
        <v>309</v>
      </c>
      <c r="D17" s="56" t="s">
        <v>532</v>
      </c>
      <c r="E17" s="4" t="s">
        <v>363</v>
      </c>
    </row>
    <row r="18" spans="1:9" s="4" customFormat="1" ht="12.75" customHeight="1" x14ac:dyDescent="0.2">
      <c r="A18" s="338" t="s">
        <v>456</v>
      </c>
      <c r="B18" s="40" t="s">
        <v>413</v>
      </c>
      <c r="C18" s="40" t="s">
        <v>20</v>
      </c>
      <c r="D18" s="56" t="s">
        <v>533</v>
      </c>
      <c r="E18" s="4" t="s">
        <v>363</v>
      </c>
      <c r="F18" s="2"/>
      <c r="G18" s="2"/>
      <c r="H18" s="2"/>
      <c r="I18" s="2"/>
    </row>
    <row r="19" spans="1:9" ht="12.75" customHeight="1" x14ac:dyDescent="0.2">
      <c r="A19" s="339" t="s">
        <v>457</v>
      </c>
      <c r="B19" s="40" t="s">
        <v>408</v>
      </c>
      <c r="C19" s="40" t="s">
        <v>372</v>
      </c>
      <c r="D19" s="56" t="s">
        <v>534</v>
      </c>
      <c r="E19" s="4" t="s">
        <v>363</v>
      </c>
    </row>
    <row r="20" spans="1:9" ht="12.75" customHeight="1" x14ac:dyDescent="0.2">
      <c r="A20" s="340" t="s">
        <v>337</v>
      </c>
      <c r="B20" s="40" t="s">
        <v>338</v>
      </c>
      <c r="C20" s="40" t="s">
        <v>339</v>
      </c>
      <c r="D20" s="56" t="s">
        <v>524</v>
      </c>
      <c r="E20" s="4" t="s">
        <v>549</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535</v>
      </c>
      <c r="C40" s="2"/>
      <c r="D40" s="2"/>
    </row>
    <row r="41" spans="1:4" x14ac:dyDescent="0.2">
      <c r="A41" s="45" t="s">
        <v>49</v>
      </c>
      <c r="B41" s="59" t="s">
        <v>536</v>
      </c>
      <c r="C41" s="2"/>
      <c r="D41" s="2"/>
    </row>
    <row r="42" spans="1:4" x14ac:dyDescent="0.2">
      <c r="A42" s="45" t="s">
        <v>307</v>
      </c>
      <c r="B42" s="59" t="s">
        <v>537</v>
      </c>
      <c r="C42" s="2"/>
      <c r="D42" s="2"/>
    </row>
    <row r="43" spans="1:4" ht="14.25" x14ac:dyDescent="0.2">
      <c r="A43" s="45" t="s">
        <v>50</v>
      </c>
      <c r="B43" s="59" t="s">
        <v>538</v>
      </c>
      <c r="C43" s="2"/>
      <c r="D43" s="2"/>
    </row>
    <row r="44" spans="1:4" ht="14.25" x14ac:dyDescent="0.2">
      <c r="A44" s="45" t="s">
        <v>52</v>
      </c>
      <c r="B44" s="59" t="s">
        <v>539</v>
      </c>
      <c r="C44" s="2"/>
      <c r="D44" s="2"/>
    </row>
    <row r="45" spans="1:4" x14ac:dyDescent="0.2">
      <c r="A45" s="45" t="s">
        <v>51</v>
      </c>
      <c r="B45" s="59" t="s">
        <v>517</v>
      </c>
      <c r="C45" s="2"/>
      <c r="D45" s="2"/>
    </row>
    <row r="46" spans="1:4" x14ac:dyDescent="0.2">
      <c r="A46" s="45" t="s">
        <v>245</v>
      </c>
      <c r="B46" s="59" t="s">
        <v>540</v>
      </c>
      <c r="C46" s="2"/>
      <c r="D46" s="2"/>
    </row>
    <row r="47" spans="1:4" x14ac:dyDescent="0.2">
      <c r="A47" s="45" t="s">
        <v>1</v>
      </c>
      <c r="B47" s="59" t="s">
        <v>541</v>
      </c>
      <c r="C47" s="2"/>
      <c r="D47" s="2"/>
    </row>
    <row r="48" spans="1:4" x14ac:dyDescent="0.2">
      <c r="A48" s="45" t="s">
        <v>376</v>
      </c>
      <c r="B48" s="59" t="s">
        <v>542</v>
      </c>
      <c r="C48" s="2"/>
      <c r="D48" s="2"/>
    </row>
    <row r="49" spans="1:4" x14ac:dyDescent="0.2">
      <c r="A49" s="45" t="s">
        <v>72</v>
      </c>
      <c r="B49" s="59" t="s">
        <v>543</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248</v>
      </c>
      <c r="B58" s="56" t="s">
        <v>519</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F19" sqref="F1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342</v>
      </c>
    </row>
    <row r="3" spans="1:2" x14ac:dyDescent="0.2">
      <c r="A3" s="33" t="s">
        <v>28</v>
      </c>
      <c r="B3" s="33" t="s">
        <v>507</v>
      </c>
    </row>
    <row r="4" spans="1:2" s="6" customFormat="1" x14ac:dyDescent="0.2">
      <c r="A4" s="6" t="s">
        <v>23</v>
      </c>
      <c r="B4" s="35">
        <v>43228</v>
      </c>
    </row>
    <row r="5" spans="1:2" s="6" customFormat="1" x14ac:dyDescent="0.2">
      <c r="A5" s="38" t="s">
        <v>26</v>
      </c>
      <c r="B5" s="35">
        <f>B4</f>
        <v>43228</v>
      </c>
    </row>
    <row r="6" spans="1:2" s="6" customFormat="1" x14ac:dyDescent="0.2">
      <c r="A6" s="36" t="s">
        <v>24</v>
      </c>
      <c r="B6" s="37">
        <v>9</v>
      </c>
    </row>
    <row r="7" spans="1:2" s="6" customFormat="1" x14ac:dyDescent="0.2">
      <c r="A7" s="36" t="s">
        <v>25</v>
      </c>
      <c r="B7" s="35">
        <f>B4+B6-1</f>
        <v>43236</v>
      </c>
    </row>
    <row r="8" spans="1:2" x14ac:dyDescent="0.2">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802.11 Agenda</dc:title>
  <dc:subject>Agendas for the WG, TG, SC and AHC</dc:subject>
  <dc:creator>Stanley, Dorothy</dc:creator>
  <cp:keywords>11-22-0577r3</cp:keywords>
  <cp:lastModifiedBy>Dorothy Stanley</cp:lastModifiedBy>
  <cp:lastPrinted>2018-08-07T21:31:08Z</cp:lastPrinted>
  <dcterms:created xsi:type="dcterms:W3CDTF">2007-05-08T22:03:28Z</dcterms:created>
  <dcterms:modified xsi:type="dcterms:W3CDTF">2022-05-09T12:51:48Z</dcterms:modified>
  <cp:category>WG11 May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