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601/"/>
    </mc:Choice>
  </mc:AlternateContent>
  <xr:revisionPtr revIDLastSave="25" documentId="8_{59B62E6D-E238-44B9-BE8B-4109729522D5}" xr6:coauthVersionLast="46" xr6:coauthVersionMax="46" xr10:uidLastSave="{85EC7EB4-E9B5-4684-A559-AB9A4581DF1E}"/>
  <bookViews>
    <workbookView xWindow="150" yWindow="315" windowWidth="16200" windowHeight="15127" xr2:uid="{00000000-000D-0000-FFFF-FFFF00000000}"/>
  </bookViews>
  <sheets>
    <sheet name="EC Telecon Tues 1 Jun Agenda" sheetId="1" r:id="rId1"/>
    <sheet name="EC Roster - Vote Calculator" sheetId="2" r:id="rId2"/>
  </sheets>
  <definedNames>
    <definedName name="_xlnm.Print_Area" localSheetId="0">'EC Telecon Tues 1 Jun Agenda'!$A$1:$G$32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8" i="1"/>
  <c r="A30" i="1" l="1"/>
  <c r="A32" i="1"/>
  <c r="A27" i="1" l="1"/>
  <c r="A28" i="1" s="1"/>
  <c r="A25" i="1"/>
  <c r="A22" i="1"/>
  <c r="A23" i="1" s="1"/>
  <c r="A12" i="1"/>
  <c r="A13" i="1" s="1"/>
  <c r="A14" i="1" s="1"/>
  <c r="A15" i="1" s="1"/>
  <c r="A16" i="1" s="1"/>
  <c r="A17" i="1" s="1"/>
  <c r="A18" i="1" s="1"/>
  <c r="A19" i="1" s="1"/>
  <c r="A20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3" i="1" l="1"/>
  <c r="F14" i="1" s="1"/>
  <c r="F15" i="1" s="1"/>
  <c r="F16" i="1" s="1"/>
  <c r="F17" i="1" s="1"/>
  <c r="F18" i="1" s="1"/>
  <c r="F19" i="1" s="1"/>
  <c r="F20" i="1" s="1"/>
  <c r="F21" i="1" s="1"/>
  <c r="F10" i="1"/>
  <c r="F11" i="1" s="1"/>
  <c r="F22" i="1" l="1"/>
  <c r="F23" i="1" l="1"/>
  <c r="F24" i="1" s="1"/>
  <c r="F25" i="1" s="1"/>
  <c r="F26" i="1" s="1"/>
  <c r="F27" i="1" s="1"/>
  <c r="F28" i="1" l="1"/>
  <c r="F29" i="1" s="1"/>
  <c r="F30" i="1" s="1"/>
  <c r="F31" i="1" s="1"/>
</calcChain>
</file>

<file path=xl/sharedStrings.xml><?xml version="1.0" encoding="utf-8"?>
<sst xmlns="http://schemas.openxmlformats.org/spreadsheetml/2006/main" count="114" uniqueCount="84">
  <si>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</si>
  <si>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</si>
  <si>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</si>
  <si>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</si>
  <si>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</si>
  <si>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</si>
  <si>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</si>
  <si>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</si>
  <si>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</si>
  <si>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</si>
  <si>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</si>
  <si>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</si>
  <si>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</si>
  <si>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</si>
  <si>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</si>
  <si>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</si>
  <si>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</si>
  <si>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</si>
  <si>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</si>
  <si>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</si>
  <si>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</si>
  <si>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</si>
  <si>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</si>
  <si>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</si>
  <si>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</si>
  <si>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</si>
  <si>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</si>
  <si>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</si>
  <si>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</si>
  <si>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</si>
  <si>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</si>
  <si>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</si>
  <si>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</si>
  <si>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</si>
  <si>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</si>
  <si>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</si>
  <si>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</si>
  <si>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</si>
  <si>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</si>
  <si>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</si>
  <si>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</si>
  <si>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</si>
  <si>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</si>
  <si>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</si>
  <si>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</si>
  <si>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</si>
  <si>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</si>
  <si>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</si>
  <si>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</si>
  <si>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</si>
  <si>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</si>
  <si>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</si>
  <si>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</si>
  <si>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</si>
  <si>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</si>
  <si>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</si>
  <si>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</si>
  <si>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</si>
  <si>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D'Ambrosia</t>
  </si>
  <si>
    <t>Attendance</t>
  </si>
  <si>
    <t>DT</t>
  </si>
  <si>
    <t>Future Venue Update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</si>
  <si>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</si>
  <si>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</si>
  <si>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</si>
  <si>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</si>
  <si>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</si>
  <si>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</si>
  <si>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1900-2100 UTC, 1 Jun 2021</t>
  </si>
  <si>
    <t>Approve the following minutes
04 May 2021 802 EC Monthly Meeting - https://mentor.ieee.org/802-ec/dcn/21/ec-21-0106-00-00EC-may-4-2021-ec-teleconference-minutes.pdf
M: D'Ambrosia     S: Rosdahl</t>
  </si>
  <si>
    <t>ME*</t>
  </si>
  <si>
    <t xml:space="preserve">PAR Extension to NesCom, IEEE P802.11az
M: Approve forwarding the P802.11az PAR extension documentation in https://mentor.ieee.org/802.11/dcn/21/11-21-0750-02-00az-p802-11az-extension-request-2021.pdf  to NesCom
M: Stanley     S: Rosdahl
</t>
  </si>
  <si>
    <t>Update - EC Action Item Summary
See https://mentor.ieee.org/802-ec/dcn/19/ec-19-0085-46-00EC-ec-action-items-ongoing.pdf</t>
  </si>
  <si>
    <t>Gilb</t>
  </si>
  <si>
    <t>Mission and Purpose of LMSC</t>
  </si>
  <si>
    <t>Approval of updated to Chair's Guidelines.  Current proposal is ec-21-0108-00 https://mentor.ieee.org/802-ec/dcn/21/ec-21-0108-00-00EC-proposed-chairs-guidelines-v31.odt</t>
  </si>
  <si>
    <t>Proposed new Working Group Policies and procedures document ec-18-0104-07-0PNP https://mentor.ieee.org/802-ec/dcn/18/ec-18-0104-07-0PNP-proposed-802-wg-pnp.doc</t>
  </si>
  <si>
    <t>Set times for WG P&amp;P review calls (2-3 in next 30 days)</t>
  </si>
  <si>
    <t>R4</t>
  </si>
  <si>
    <t>Approval of Fundingfor IEEE 802 LMSC IEEE Milestone Bronze Plaque
M: Move to approve funds to pay for IEEE MILESTONE PLAQUE and associated costs in the amount of up to $1200 (USD).
Payment of funds to be authorized and managed by Geoff Thompson</t>
  </si>
  <si>
    <t>Thompson</t>
  </si>
  <si>
    <t>Pat Kinney</t>
  </si>
  <si>
    <t>Glenn Parsons</t>
  </si>
  <si>
    <t>Update - 802 Restructuring Ad hoc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</si>
</sst>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2" fillId="0" borderId="29" xfId="0" applyFont="1" applyBorder="1"/>
    <xf numFmtId="0" fontId="3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2" fontId="10" fillId="3" borderId="1" xfId="0" applyNumberFormat="1" applyFont="1" applyFill="1" applyBorder="1" applyAlignment="1">
      <alignment vertical="top"/>
    </xf>
    <xf numFmtId="2" fontId="10" fillId="4" borderId="1" xfId="0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164" fontId="6" fillId="0" borderId="1" xfId="0" applyNumberFormat="1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6" fillId="3" borderId="1" xfId="0" applyNumberFormat="1" applyFont="1" applyFill="1" applyBorder="1" applyAlignment="1" applyProtection="1">
      <alignment horizontal="left" vertical="top" wrapText="1"/>
    </xf>
    <xf numFmtId="2" fontId="6" fillId="3" borderId="1" xfId="0" applyNumberFormat="1" applyFont="1" applyFill="1" applyBorder="1" applyAlignment="1" applyProtection="1">
      <alignment horizontal="left" vertical="top" wrapText="1" indent="1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165" fontId="10" fillId="4" borderId="1" xfId="0" applyNumberFormat="1" applyFont="1" applyFill="1" applyBorder="1" applyAlignment="1">
      <alignment vertical="top"/>
    </xf>
    <xf numFmtId="2" fontId="10" fillId="0" borderId="37" xfId="0" applyNumberFormat="1" applyFont="1" applyBorder="1" applyAlignment="1">
      <alignment horizontal="left" vertical="top"/>
    </xf>
    <xf numFmtId="2" fontId="10" fillId="4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left" vertical="top"/>
    </xf>
    <xf numFmtId="165" fontId="10" fillId="3" borderId="1" xfId="0" applyNumberFormat="1" applyFont="1" applyFill="1" applyBorder="1" applyAlignment="1">
      <alignment vertical="top"/>
    </xf>
    <xf numFmtId="2" fontId="10" fillId="0" borderId="1" xfId="0" applyNumberFormat="1" applyFont="1" applyBorder="1" applyAlignment="1">
      <alignment horizontal="left" vertical="top"/>
    </xf>
    <xf numFmtId="2" fontId="10" fillId="3" borderId="0" xfId="0" applyNumberFormat="1" applyFont="1" applyFill="1" applyBorder="1" applyAlignment="1">
      <alignment horizontal="left" vertical="top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0" fillId="0" borderId="38" xfId="0" applyNumberFormat="1" applyFont="1" applyBorder="1" applyAlignment="1">
      <alignment horizontal="left" vertical="top"/>
    </xf>
    <xf numFmtId="2" fontId="7" fillId="0" borderId="39" xfId="0" applyNumberFormat="1" applyFont="1" applyFill="1" applyBorder="1" applyAlignment="1" applyProtection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Fill="1" applyBorder="1" applyAlignment="1" applyProtection="1">
      <alignment horizontal="left" vertical="top" wrapText="1"/>
    </xf>
    <xf numFmtId="1" fontId="6" fillId="4" borderId="39" xfId="0" applyNumberFormat="1" applyFont="1" applyFill="1" applyBorder="1" applyAlignment="1" applyProtection="1">
      <alignment horizontal="center" vertical="center" wrapText="1"/>
    </xf>
    <xf numFmtId="165" fontId="6" fillId="0" borderId="40" xfId="0" applyNumberFormat="1" applyFont="1" applyFill="1" applyBorder="1" applyAlignment="1" applyProtection="1">
      <alignment horizontal="right" vertical="top" wrapText="1"/>
    </xf>
    <xf numFmtId="2" fontId="11" fillId="2" borderId="41" xfId="0" applyNumberFormat="1" applyFont="1" applyFill="1" applyBorder="1" applyAlignment="1">
      <alignment horizontal="left" vertical="top"/>
    </xf>
    <xf numFmtId="2" fontId="11" fillId="2" borderId="42" xfId="0" applyNumberFormat="1" applyFont="1" applyFill="1" applyBorder="1" applyAlignment="1" applyProtection="1">
      <alignment horizontal="center" vertical="top" wrapText="1"/>
    </xf>
    <xf numFmtId="0" fontId="11" fillId="2" borderId="42" xfId="0" applyFont="1" applyFill="1" applyBorder="1" applyAlignment="1">
      <alignment vertical="top" wrapText="1"/>
    </xf>
    <xf numFmtId="2" fontId="11" fillId="2" borderId="42" xfId="0" applyNumberFormat="1" applyFont="1" applyFill="1" applyBorder="1" applyAlignment="1" applyProtection="1">
      <alignment horizontal="left" vertical="top" wrapText="1"/>
    </xf>
    <xf numFmtId="1" fontId="11" fillId="2" borderId="42" xfId="0" applyNumberFormat="1" applyFont="1" applyFill="1" applyBorder="1" applyAlignment="1" applyProtection="1">
      <alignment horizontal="center" vertical="top" wrapText="1"/>
    </xf>
    <xf numFmtId="165" fontId="11" fillId="2" borderId="30" xfId="0" applyNumberFormat="1" applyFont="1" applyFill="1" applyBorder="1" applyAlignment="1" applyProtection="1">
      <alignment horizontal="right" vertical="top" wrapText="1"/>
    </xf>
    <xf numFmtId="0" fontId="8" fillId="0" borderId="1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40" zoomScaleNormal="140" zoomScaleSheetLayoutView="110" workbookViewId="0">
      <selection activeCell="G11" sqref="G11"/>
    </sheetView>
  </sheetViews>
  <sheetFormatPr defaultColWidth="8.86328125" defaultRowHeight="12.75" x14ac:dyDescent="0.45"/>
  <cols>
    <col min="1" max="1" width="5.3984375" style="55" customWidth="1"/>
    <col min="2" max="2" width="7.73046875" style="93" customWidth="1"/>
    <col min="3" max="3" width="53" style="55" customWidth="1"/>
    <col min="4" max="4" width="13.59765625" style="55" customWidth="1"/>
    <col min="5" max="5" width="5.265625" style="93" customWidth="1"/>
    <col min="6" max="6" width="10.73046875" style="55" customWidth="1"/>
    <col min="7" max="7" width="9.86328125" style="107" customWidth="1"/>
    <col min="8" max="8" width="13.265625" style="55" customWidth="1"/>
    <col min="9" max="9" width="15.86328125" style="55" customWidth="1"/>
    <col min="10" max="16384" width="8.86328125" style="55"/>
  </cols>
  <sheetData>
    <row r="1" spans="1:9" ht="25.5" x14ac:dyDescent="0.45">
      <c r="A1" s="49" t="s">
        <v>78</v>
      </c>
      <c r="B1" s="50"/>
      <c r="C1" s="51" t="s">
        <v>45</v>
      </c>
      <c r="D1" s="52"/>
      <c r="E1" s="53"/>
      <c r="F1" s="54"/>
    </row>
    <row r="2" spans="1:9" x14ac:dyDescent="0.45">
      <c r="A2" s="56"/>
      <c r="B2" s="100"/>
      <c r="C2" s="108" t="s">
        <v>68</v>
      </c>
      <c r="D2" s="57"/>
      <c r="E2" s="58"/>
      <c r="F2" s="59"/>
    </row>
    <row r="3" spans="1:9" x14ac:dyDescent="0.45">
      <c r="A3" s="60"/>
      <c r="B3" s="61"/>
      <c r="C3" s="62"/>
      <c r="D3" s="57"/>
      <c r="E3" s="58"/>
      <c r="F3" s="59"/>
    </row>
    <row r="4" spans="1:9" ht="25.5" x14ac:dyDescent="0.45">
      <c r="A4" s="63" t="s">
        <v>2</v>
      </c>
      <c r="B4" s="61" t="s">
        <v>3</v>
      </c>
      <c r="C4" s="64" t="s">
        <v>29</v>
      </c>
      <c r="D4" s="57"/>
      <c r="E4" s="58" t="s">
        <v>3</v>
      </c>
      <c r="F4" s="65" t="s">
        <v>3</v>
      </c>
    </row>
    <row r="5" spans="1:9" x14ac:dyDescent="0.45">
      <c r="A5" s="66"/>
      <c r="B5" s="67"/>
      <c r="C5" s="68" t="s">
        <v>4</v>
      </c>
      <c r="D5" s="69"/>
      <c r="E5" s="70"/>
      <c r="F5" s="71"/>
    </row>
    <row r="6" spans="1:9" x14ac:dyDescent="0.45">
      <c r="A6" s="72"/>
      <c r="B6" s="73"/>
      <c r="C6" s="74" t="s">
        <v>5</v>
      </c>
      <c r="D6" s="74"/>
      <c r="E6" s="75"/>
      <c r="F6" s="76"/>
    </row>
    <row r="7" spans="1:9" s="87" customFormat="1" x14ac:dyDescent="0.45">
      <c r="A7" s="95"/>
      <c r="B7" s="96"/>
      <c r="C7" s="97"/>
      <c r="D7" s="97"/>
      <c r="E7" s="83"/>
      <c r="F7" s="98"/>
      <c r="G7" s="99"/>
    </row>
    <row r="8" spans="1:9" x14ac:dyDescent="0.45">
      <c r="A8" s="117">
        <f>1</f>
        <v>1</v>
      </c>
      <c r="B8" s="78"/>
      <c r="C8" s="79" t="s">
        <v>6</v>
      </c>
      <c r="D8" s="79" t="s">
        <v>1</v>
      </c>
      <c r="E8" s="58">
        <v>5</v>
      </c>
      <c r="F8" s="65">
        <f>TIME(15,0,0)</f>
        <v>0.625</v>
      </c>
    </row>
    <row r="9" spans="1:9" x14ac:dyDescent="0.45">
      <c r="A9" s="117">
        <f>2</f>
        <v>2</v>
      </c>
      <c r="B9" s="78" t="s">
        <v>7</v>
      </c>
      <c r="C9" s="79" t="s">
        <v>34</v>
      </c>
      <c r="D9" s="79" t="s">
        <v>1</v>
      </c>
      <c r="E9" s="58">
        <v>5</v>
      </c>
      <c r="F9" s="65">
        <f t="shared" ref="F9:F31" si="0">F8+TIME(0,E8,0)</f>
        <v>0.62847222222222221</v>
      </c>
      <c r="G9" s="138"/>
      <c r="H9" s="139"/>
      <c r="I9" s="139"/>
    </row>
    <row r="10" spans="1:9" ht="25.5" x14ac:dyDescent="0.45">
      <c r="A10" s="118">
        <f t="shared" ref="A10:A11" si="1">A9+0.01</f>
        <v>2.0099999999999998</v>
      </c>
      <c r="B10" s="114" t="s">
        <v>8</v>
      </c>
      <c r="C10" s="115" t="s">
        <v>64</v>
      </c>
      <c r="D10" s="103" t="s">
        <v>1</v>
      </c>
      <c r="E10" s="105">
        <v>2</v>
      </c>
      <c r="F10" s="116">
        <f t="shared" si="0"/>
        <v>0.63194444444444442</v>
      </c>
      <c r="G10" s="106"/>
      <c r="H10" s="107"/>
      <c r="I10" s="107"/>
    </row>
    <row r="11" spans="1:9" s="87" customFormat="1" ht="69.75" customHeight="1" x14ac:dyDescent="0.45">
      <c r="A11" s="119">
        <f t="shared" si="1"/>
        <v>2.0199999999999996</v>
      </c>
      <c r="B11" s="112" t="s">
        <v>65</v>
      </c>
      <c r="C11" s="113" t="s">
        <v>69</v>
      </c>
      <c r="D11" s="102" t="s">
        <v>58</v>
      </c>
      <c r="E11" s="104">
        <v>0</v>
      </c>
      <c r="F11" s="120">
        <f t="shared" si="0"/>
        <v>0.6333333333333333</v>
      </c>
      <c r="G11" s="101"/>
      <c r="H11" s="99"/>
      <c r="I11" s="99"/>
    </row>
    <row r="12" spans="1:9" x14ac:dyDescent="0.45">
      <c r="A12" s="117">
        <f>3</f>
        <v>3</v>
      </c>
      <c r="B12" s="78" t="s">
        <v>8</v>
      </c>
      <c r="C12" s="79" t="s">
        <v>9</v>
      </c>
      <c r="D12" s="79" t="s">
        <v>1</v>
      </c>
      <c r="E12" s="58">
        <v>5</v>
      </c>
      <c r="F12" s="65">
        <f t="shared" si="0"/>
        <v>0.6333333333333333</v>
      </c>
    </row>
    <row r="13" spans="1:9" x14ac:dyDescent="0.45">
      <c r="A13" s="121">
        <f t="shared" ref="A13:A20" si="2">A12+0.01</f>
        <v>3.01</v>
      </c>
      <c r="B13" s="78" t="s">
        <v>8</v>
      </c>
      <c r="C13" s="79" t="s">
        <v>61</v>
      </c>
      <c r="D13" s="79" t="s">
        <v>0</v>
      </c>
      <c r="E13" s="58">
        <v>5</v>
      </c>
      <c r="F13" s="65">
        <f t="shared" si="0"/>
        <v>0.63680555555555551</v>
      </c>
    </row>
    <row r="14" spans="1:9" x14ac:dyDescent="0.45">
      <c r="A14" s="121">
        <f t="shared" si="2"/>
        <v>3.0199999999999996</v>
      </c>
      <c r="B14" s="78" t="s">
        <v>8</v>
      </c>
      <c r="C14" s="79" t="s">
        <v>66</v>
      </c>
      <c r="D14" s="79" t="s">
        <v>67</v>
      </c>
      <c r="E14" s="58">
        <v>10</v>
      </c>
      <c r="F14" s="65">
        <f t="shared" si="0"/>
        <v>0.64027777777777772</v>
      </c>
    </row>
    <row r="15" spans="1:9" ht="38.25" x14ac:dyDescent="0.45">
      <c r="A15" s="121">
        <f t="shared" si="2"/>
        <v>3.0299999999999994</v>
      </c>
      <c r="B15" s="78" t="s">
        <v>60</v>
      </c>
      <c r="C15" s="79" t="s">
        <v>72</v>
      </c>
      <c r="D15" s="79" t="s">
        <v>58</v>
      </c>
      <c r="E15" s="58">
        <v>10</v>
      </c>
      <c r="F15" s="65">
        <f t="shared" si="0"/>
        <v>0.64722222222222214</v>
      </c>
    </row>
    <row r="16" spans="1:9" x14ac:dyDescent="0.45">
      <c r="A16" s="121">
        <f t="shared" si="2"/>
        <v>3.0399999999999991</v>
      </c>
      <c r="B16" s="78" t="s">
        <v>60</v>
      </c>
      <c r="C16" s="79" t="s">
        <v>74</v>
      </c>
      <c r="D16" s="79" t="s">
        <v>73</v>
      </c>
      <c r="E16" s="58">
        <v>10</v>
      </c>
      <c r="F16" s="65">
        <f t="shared" si="0"/>
        <v>0.65416666666666656</v>
      </c>
      <c r="G16" s="123"/>
    </row>
    <row r="17" spans="1:10" ht="38.25" x14ac:dyDescent="0.45">
      <c r="A17" s="121">
        <f t="shared" si="2"/>
        <v>3.0499999999999989</v>
      </c>
      <c r="B17" s="78" t="s">
        <v>7</v>
      </c>
      <c r="C17" s="79" t="s">
        <v>75</v>
      </c>
      <c r="D17" s="79" t="s">
        <v>73</v>
      </c>
      <c r="E17" s="58">
        <v>5</v>
      </c>
      <c r="F17" s="65">
        <f t="shared" si="0"/>
        <v>0.66111111111111098</v>
      </c>
      <c r="G17" s="123"/>
    </row>
    <row r="18" spans="1:10" ht="38.25" x14ac:dyDescent="0.45">
      <c r="A18" s="121">
        <f t="shared" si="2"/>
        <v>3.0599999999999987</v>
      </c>
      <c r="B18" s="78" t="s">
        <v>8</v>
      </c>
      <c r="C18" s="79" t="s">
        <v>76</v>
      </c>
      <c r="D18" s="79" t="s">
        <v>73</v>
      </c>
      <c r="E18" s="58">
        <v>5</v>
      </c>
      <c r="F18" s="65">
        <f t="shared" si="0"/>
        <v>0.66458333333333319</v>
      </c>
      <c r="G18" s="123"/>
    </row>
    <row r="19" spans="1:10" x14ac:dyDescent="0.45">
      <c r="A19" s="121">
        <f t="shared" si="2"/>
        <v>3.0699999999999985</v>
      </c>
      <c r="B19" s="78" t="s">
        <v>60</v>
      </c>
      <c r="C19" s="79" t="s">
        <v>77</v>
      </c>
      <c r="D19" s="79" t="s">
        <v>73</v>
      </c>
      <c r="E19" s="58">
        <v>10</v>
      </c>
      <c r="F19" s="65">
        <f t="shared" si="0"/>
        <v>0.6680555555555554</v>
      </c>
      <c r="G19" s="123"/>
    </row>
    <row r="20" spans="1:10" ht="25.5" x14ac:dyDescent="0.45">
      <c r="A20" s="121">
        <f t="shared" si="2"/>
        <v>3.0799999999999983</v>
      </c>
      <c r="B20" s="78" t="s">
        <v>8</v>
      </c>
      <c r="C20" s="79" t="s">
        <v>83</v>
      </c>
      <c r="D20" s="79" t="s">
        <v>32</v>
      </c>
      <c r="E20" s="58">
        <v>5</v>
      </c>
      <c r="F20" s="65">
        <f t="shared" si="0"/>
        <v>0.67499999999999982</v>
      </c>
      <c r="G20" s="124"/>
    </row>
    <row r="21" spans="1:10" x14ac:dyDescent="0.45">
      <c r="A21" s="77"/>
      <c r="B21" s="78"/>
      <c r="C21" s="79"/>
      <c r="D21" s="79"/>
      <c r="E21" s="58"/>
      <c r="F21" s="65">
        <f t="shared" si="0"/>
        <v>0.67847222222222203</v>
      </c>
    </row>
    <row r="22" spans="1:10" x14ac:dyDescent="0.45">
      <c r="A22" s="117">
        <f>4</f>
        <v>4</v>
      </c>
      <c r="B22" s="78"/>
      <c r="C22" s="84" t="s">
        <v>62</v>
      </c>
      <c r="D22" s="79"/>
      <c r="E22" s="58"/>
      <c r="F22" s="65">
        <f t="shared" si="0"/>
        <v>0.67847222222222203</v>
      </c>
    </row>
    <row r="23" spans="1:10" ht="70.900000000000006" customHeight="1" x14ac:dyDescent="0.45">
      <c r="A23" s="122">
        <f>A22+0.01</f>
        <v>4.01</v>
      </c>
      <c r="B23" s="109" t="s">
        <v>70</v>
      </c>
      <c r="C23" s="111" t="s">
        <v>71</v>
      </c>
      <c r="D23" s="110"/>
      <c r="E23" s="75">
        <v>0</v>
      </c>
      <c r="F23" s="76">
        <f t="shared" si="0"/>
        <v>0.67847222222222203</v>
      </c>
    </row>
    <row r="24" spans="1:10" x14ac:dyDescent="0.45">
      <c r="A24" s="80"/>
      <c r="B24" s="78"/>
      <c r="C24" s="82"/>
      <c r="D24" s="79"/>
      <c r="E24" s="83"/>
      <c r="F24" s="65">
        <f t="shared" si="0"/>
        <v>0.67847222222222203</v>
      </c>
    </row>
    <row r="25" spans="1:10" s="88" customFormat="1" x14ac:dyDescent="0.45">
      <c r="A25" s="117">
        <f>5</f>
        <v>5</v>
      </c>
      <c r="B25" s="78"/>
      <c r="C25" s="81" t="s">
        <v>46</v>
      </c>
      <c r="D25" s="79"/>
      <c r="E25" s="58"/>
      <c r="F25" s="65">
        <f t="shared" si="0"/>
        <v>0.67847222222222203</v>
      </c>
      <c r="G25" s="86"/>
      <c r="H25" s="85"/>
      <c r="I25" s="86"/>
      <c r="J25" s="86"/>
    </row>
    <row r="26" spans="1:10" x14ac:dyDescent="0.45">
      <c r="A26" s="80"/>
      <c r="B26" s="78"/>
      <c r="C26" s="79"/>
      <c r="D26" s="79"/>
      <c r="E26" s="58"/>
      <c r="F26" s="65">
        <f t="shared" si="0"/>
        <v>0.67847222222222203</v>
      </c>
      <c r="G26" s="86"/>
      <c r="H26" s="86"/>
      <c r="I26" s="86"/>
      <c r="J26" s="86"/>
    </row>
    <row r="27" spans="1:10" x14ac:dyDescent="0.45">
      <c r="A27" s="117">
        <f>6</f>
        <v>6</v>
      </c>
      <c r="B27" s="78"/>
      <c r="C27" s="81" t="s">
        <v>63</v>
      </c>
      <c r="D27" s="79"/>
      <c r="E27" s="58"/>
      <c r="F27" s="65">
        <f t="shared" si="0"/>
        <v>0.67847222222222203</v>
      </c>
      <c r="G27" s="86"/>
      <c r="H27" s="86"/>
      <c r="I27" s="86"/>
      <c r="J27" s="86"/>
    </row>
    <row r="28" spans="1:10" ht="69.75" customHeight="1" x14ac:dyDescent="0.45">
      <c r="A28" s="121">
        <f t="shared" ref="A28" si="3">A27+0.01</f>
        <v>6.01</v>
      </c>
      <c r="B28" s="78" t="s">
        <v>7</v>
      </c>
      <c r="C28" s="79" t="s">
        <v>79</v>
      </c>
      <c r="D28" s="79" t="s">
        <v>80</v>
      </c>
      <c r="E28" s="58">
        <v>5</v>
      </c>
      <c r="F28" s="65">
        <f t="shared" si="0"/>
        <v>0.67847222222222203</v>
      </c>
      <c r="G28" s="86"/>
      <c r="H28" s="86"/>
      <c r="I28" s="86"/>
      <c r="J28" s="86"/>
    </row>
    <row r="29" spans="1:10" x14ac:dyDescent="0.35">
      <c r="A29" s="77"/>
      <c r="B29" s="78"/>
      <c r="C29" s="89"/>
      <c r="D29" s="90"/>
      <c r="E29" s="91"/>
      <c r="F29" s="65">
        <f t="shared" si="0"/>
        <v>0.68194444444444424</v>
      </c>
      <c r="G29" s="86"/>
      <c r="H29" s="86"/>
      <c r="I29" s="86"/>
      <c r="J29" s="86"/>
    </row>
    <row r="30" spans="1:10" ht="25.5" x14ac:dyDescent="0.45">
      <c r="A30" s="125">
        <f>9</f>
        <v>9</v>
      </c>
      <c r="B30" s="126"/>
      <c r="C30" s="127" t="s">
        <v>31</v>
      </c>
      <c r="D30" s="128" t="s">
        <v>32</v>
      </c>
      <c r="E30" s="129">
        <v>5</v>
      </c>
      <c r="F30" s="130">
        <f>F29+TIME(0,E29,0)</f>
        <v>0.68194444444444424</v>
      </c>
      <c r="G30" s="86"/>
      <c r="H30" s="86"/>
      <c r="I30" s="86"/>
      <c r="J30" s="86"/>
    </row>
    <row r="31" spans="1:10" x14ac:dyDescent="0.45">
      <c r="A31" s="137"/>
      <c r="B31" s="137"/>
      <c r="C31" s="137"/>
      <c r="D31" s="137"/>
      <c r="E31" s="137"/>
      <c r="F31" s="65">
        <f t="shared" si="0"/>
        <v>0.68541666666666645</v>
      </c>
      <c r="G31" s="86"/>
      <c r="H31" s="86"/>
      <c r="I31" s="86"/>
      <c r="J31" s="86"/>
    </row>
    <row r="32" spans="1:10" ht="14.45" customHeight="1" thickBot="1" x14ac:dyDescent="0.5">
      <c r="A32" s="131">
        <f>10</f>
        <v>10</v>
      </c>
      <c r="B32" s="132" t="s">
        <v>7</v>
      </c>
      <c r="C32" s="133" t="s">
        <v>35</v>
      </c>
      <c r="D32" s="134" t="s">
        <v>1</v>
      </c>
      <c r="E32" s="135"/>
      <c r="F32" s="136">
        <v>0.70833333333333337</v>
      </c>
      <c r="G32" s="92"/>
      <c r="H32" s="86"/>
    </row>
    <row r="36" spans="3:3" x14ac:dyDescent="0.45">
      <c r="C36" s="94"/>
    </row>
    <row r="37" spans="3:3" x14ac:dyDescent="0.45">
      <c r="C37" s="94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D22" sqref="D22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59</v>
      </c>
      <c r="F2" s="19"/>
      <c r="G2" s="21" t="s">
        <v>51</v>
      </c>
      <c r="H2" s="22" t="s">
        <v>49</v>
      </c>
      <c r="I2" s="23" t="s">
        <v>52</v>
      </c>
    </row>
    <row r="3" spans="1:9" x14ac:dyDescent="0.45">
      <c r="A3">
        <v>1</v>
      </c>
      <c r="B3" s="17" t="s">
        <v>13</v>
      </c>
      <c r="C3" s="18" t="s">
        <v>47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57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82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56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81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55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50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44</v>
      </c>
      <c r="H16" s="11" t="s">
        <v>44</v>
      </c>
      <c r="I16" s="29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54</v>
      </c>
      <c r="C18" s="4" t="s">
        <v>53</v>
      </c>
      <c r="D18" s="36" t="s">
        <v>23</v>
      </c>
      <c r="E18" s="48"/>
      <c r="F18" s="37"/>
      <c r="G18" s="28" t="s">
        <v>44</v>
      </c>
      <c r="H18" s="11" t="s">
        <v>44</v>
      </c>
      <c r="I18" s="29" t="s">
        <v>44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41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42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43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s="14" t="s">
        <v>48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 Jun Agenda</vt:lpstr>
      <vt:lpstr>EC Roster - Vote Calculator</vt:lpstr>
      <vt:lpstr>'EC Telecon Tues 1 Jun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2021-06-01T17:27:11Z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