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https://d.docs.live.net/a76b78698ac40a99/IEEE/802/EC Phone Conferences/20_1006/"/>
    </mc:Choice>
  </mc:AlternateContent>
  <xr:revisionPtr revIDLastSave="23" documentId="8_{AC6B442F-6EA1-4C44-8AF0-1212937186EB}" xr6:coauthVersionLast="45" xr6:coauthVersionMax="45" xr10:uidLastSave="{455A90C1-D638-4E62-8C77-CBAABFF47382}"/>
  <bookViews>
    <workbookView xWindow="-26835" yWindow="660" windowWidth="16425" windowHeight="29505" xr2:uid="{00000000-000D-0000-FFFF-FFFF00000000}"/>
  </bookViews>
  <sheets>
    <sheet name="EC Telecon Tues 1 Oct Agenda" sheetId="1" r:id="rId1"/>
    <sheet name="EC Roster - Vote Calculator" sheetId="2" r:id="rId2"/>
  </sheets>
  <definedNames>
    <definedName name="_xlnm.Print_Area" localSheetId="0">'EC Telecon Tues 1 Oct Agenda'!$A$1:$G$47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1" l="1"/>
  <c r="A19" i="1"/>
  <c r="A34" i="1"/>
  <c r="A24" i="1" l="1"/>
  <c r="A25" i="1" s="1"/>
  <c r="A26" i="1" s="1"/>
  <c r="A27" i="1" s="1"/>
  <c r="A28" i="1" s="1"/>
  <c r="A29" i="1" s="1"/>
  <c r="A30" i="1" s="1"/>
  <c r="A31" i="1" s="1"/>
  <c r="A32" i="1" s="1"/>
  <c r="A33" i="1" s="1"/>
  <c r="A40" i="1" l="1"/>
  <c r="A41" i="1" s="1"/>
  <c r="A42" i="1" s="1"/>
  <c r="A43" i="1" s="1"/>
  <c r="A44" i="1" s="1"/>
  <c r="A46" i="1" l="1"/>
  <c r="A47" i="1"/>
  <c r="A13" i="1" l="1"/>
  <c r="A9" i="1"/>
  <c r="A10" i="1" s="1"/>
  <c r="A11" i="1" s="1"/>
  <c r="A8" i="1"/>
  <c r="A14" i="1" l="1"/>
  <c r="A15" i="1" s="1"/>
  <c r="A16" i="1" s="1"/>
  <c r="A17" i="1" s="1"/>
  <c r="A18" i="1" s="1"/>
  <c r="E19" i="2"/>
  <c r="H21" i="2" l="1"/>
  <c r="H20" i="2"/>
  <c r="H19" i="2"/>
  <c r="I21" i="2" l="1"/>
  <c r="I20" i="2"/>
  <c r="I19" i="2"/>
  <c r="G21" i="2"/>
  <c r="G20" i="2"/>
  <c r="G19" i="2"/>
  <c r="F8" i="1" l="1"/>
  <c r="D19" i="2" l="1"/>
  <c r="F9" i="1"/>
  <c r="F10" i="1" s="1"/>
  <c r="F11" i="1" s="1"/>
  <c r="F12" i="1" s="1"/>
  <c r="F13" i="1" s="1"/>
  <c r="F14" i="1" s="1"/>
  <c r="F15" i="1" s="1"/>
  <c r="F16" i="1" s="1"/>
  <c r="F17" i="1" s="1"/>
  <c r="F18" i="1" s="1"/>
  <c r="F20" i="1" s="1"/>
  <c r="F21" i="1" s="1"/>
  <c r="F22" i="1" s="1"/>
  <c r="F23" i="1" s="1"/>
  <c r="F24" i="1" l="1"/>
  <c r="F25" i="1" s="1"/>
  <c r="F26" i="1" l="1"/>
  <c r="F27" i="1" s="1"/>
  <c r="F28" i="1" s="1"/>
  <c r="F29" i="1" s="1"/>
  <c r="F32" i="1" l="1"/>
  <c r="F33" i="1" s="1"/>
  <c r="F36" i="1" s="1"/>
  <c r="F37" i="1" s="1"/>
  <c r="F38" i="1" s="1"/>
  <c r="F39" i="1" s="1"/>
  <c r="F40" i="1" s="1"/>
  <c r="F41" i="1" s="1"/>
  <c r="F42" i="1" s="1"/>
  <c r="F43" i="1" s="1"/>
  <c r="F44" i="1" s="1"/>
  <c r="F45" i="1" s="1"/>
  <c r="F46" i="1" s="1"/>
  <c r="F30" i="1"/>
  <c r="F31" i="1" s="1"/>
  <c r="F34" i="1" s="1"/>
</calcChain>
</file>

<file path=xl/sharedStrings.xml><?xml version="1.0" encoding="utf-8"?>
<sst xmlns="http://schemas.openxmlformats.org/spreadsheetml/2006/main" count="151" uniqueCount="101">
  <si>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</si>
  <si>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</si>
  <si>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</si>
  <si>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</si>
  <si>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</si>
  <si>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</si>
  <si>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</si>
  <si>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</si>
  <si>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</si>
  <si>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</si>
  <si>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</si>
  <si>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</si>
  <si>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</si>
  <si>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</si>
  <si>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</si>
  <si>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</si>
  <si>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</si>
  <si>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</si>
  <si>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</si>
  <si>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</si>
  <si>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</si>
  <si>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</si>
  <si>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</si>
  <si>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</si>
  <si>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</si>
  <si>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</si>
  <si>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</si>
  <si>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</si>
  <si>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</si>
  <si>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</si>
  <si>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</si>
  <si>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</si>
  <si>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</si>
  <si>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</si>
  <si>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</si>
  <si>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</si>
  <si>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</si>
  <si>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Nic Orlando - IEEE-SA</t>
  </si>
  <si>
    <t>Patrick Slatts - IEEE-SA</t>
  </si>
  <si>
    <t>Jonathan Goldberg - IEEE-SA</t>
  </si>
  <si>
    <t>Jodi Haasz - IEEE-SA</t>
  </si>
  <si>
    <t>Rick Alvin (Linespeed)</t>
  </si>
  <si>
    <t>yes</t>
  </si>
  <si>
    <t xml:space="preserve">No </t>
  </si>
  <si>
    <t>abstain</t>
  </si>
  <si>
    <t>nv</t>
  </si>
  <si>
    <t>DRAFT AGENDA  -  IEEE 802 LMSC EXECUTIVE COMMITTEE INTERIM TELECON</t>
  </si>
  <si>
    <t>Paul Nikolich</t>
  </si>
  <si>
    <t>Regrets:</t>
  </si>
  <si>
    <t xml:space="preserve">
Motion #2</t>
  </si>
  <si>
    <t>Tim Godfrey</t>
  </si>
  <si>
    <t xml:space="preserve">
Motion #1</t>
  </si>
  <si>
    <t xml:space="preserve">
Motion #3</t>
  </si>
  <si>
    <t>Andrew Myles</t>
  </si>
  <si>
    <t>JTC1 - SC Chair</t>
  </si>
  <si>
    <t>Jay Holcomb</t>
  </si>
  <si>
    <t xml:space="preserve">Dorothy Stanley </t>
  </si>
  <si>
    <t>George Zimmerman</t>
  </si>
  <si>
    <t>Glenn Parsons /John Messenger</t>
  </si>
  <si>
    <t>D'Ambrosia</t>
  </si>
  <si>
    <t>Attendance</t>
  </si>
  <si>
    <t>DT</t>
  </si>
  <si>
    <t>EC Monthly Teleconference Calls</t>
  </si>
  <si>
    <t>Future Venue Update</t>
  </si>
  <si>
    <t>Other Business</t>
  </si>
  <si>
    <t>Tuesday 1:00PM-3:00PM ET, 6 Oct 2020</t>
  </si>
  <si>
    <t>Elimination of 802 Ombudsman role</t>
  </si>
  <si>
    <t>Announcement - Temporary appointment of Pat and Rick to 802.15 WG Chair and Vice Chair and election plans</t>
  </si>
  <si>
    <t>II*</t>
  </si>
  <si>
    <t xml:space="preserve">IEEE-SA Participation / Copyright Policies 
Reference - https://ieee802.org/sapolicies.shtml </t>
  </si>
  <si>
    <t>MI*</t>
  </si>
  <si>
    <t xml:space="preserve">Approve the following minutes
9/1/20 EC Teleconference - https://mentor.ieee.org/802-ec/dcn/20/ec-20-0105-01-00EC-01-sept-2020-ec-teleconference-minutes.pdf </t>
  </si>
  <si>
    <t>Agenda Items from WG / TAG Chairs</t>
  </si>
  <si>
    <t>Standing Committee Reports</t>
  </si>
  <si>
    <t>Treasurer's Update</t>
  </si>
  <si>
    <t>Zimmerman</t>
  </si>
  <si>
    <t>Reminders</t>
  </si>
  <si>
    <t>IEEE 802 Orientation - 28 Oct (10:00am to 11:30am ET)</t>
  </si>
  <si>
    <t xml:space="preserve">IEEE 802 EC Opening Meeting (Nov 2020 Plenary)
30 Oct 2020 1pm to 3pm ET
Agenda - TBA </t>
  </si>
  <si>
    <t xml:space="preserve">Tutorial - "802.11 WLAN and 3GPP 5G System Interworking" - 13 Oct 10:00am to 11:20am ET
</t>
  </si>
  <si>
    <r>
      <rPr>
        <b/>
        <sz val="10"/>
        <color rgb="FF000000"/>
        <rFont val="Calibri"/>
        <family val="2"/>
        <scheme val="minor"/>
      </rPr>
      <t>Update - EC Action Item Summary</t>
    </r>
    <r>
      <rPr>
        <sz val="10"/>
        <color indexed="8"/>
        <rFont val="Calibri"/>
        <family val="2"/>
        <scheme val="minor"/>
      </rPr>
      <t xml:space="preserve">
See https://mentor.ieee.org/802-ec/dcn/19/ec-19-0085-27-00EC-ec-action-items-ongoing.pdf</t>
    </r>
  </si>
  <si>
    <t>ME*</t>
  </si>
  <si>
    <t>Parsons</t>
  </si>
  <si>
    <t>Communication to ISO/IEC JTC1/SC6 on FDIS comments to 802.1Qcc-2018
Motion: Approve http://www.ieee802.org/1/files/public/docs2020/maint-randall-SC6CommentResponse1Qcc-0920-v03.pdf as communication to ISO/IEC JTC1/SC6 granting the IEEE 802.1 WG chair (or his delegate) editorial license.
M: Parsons     S: Marks</t>
  </si>
  <si>
    <t>Communication to ISO/IEC JTC1/SC6 on FDIS comments to 802.1AS-2020
Motion:   Approve http://www.ieee802.org/1/files/public/docs2020/maint-randall-SC6CommentResponse1AS-0920-v04.pdf as communication to ISO/IEC JTC1/SC6 granting the IEEE 802.1 WG chair (or his delegate) editorial license.
M: Parsons     S: Marks</t>
  </si>
  <si>
    <t>Study Group Extension
Motion: Approve the first extension of the Random and Changing MAC Address (RCM) Study Group.
M: Stanley     S: Rosdahl</t>
  </si>
  <si>
    <t>Stanley</t>
  </si>
  <si>
    <t>ME</t>
  </si>
  <si>
    <t>Law</t>
  </si>
  <si>
    <t>Beyond Standards blog 'New IEEE 802.3 Standards Provide Platforms for the Next Ethernet Innovations'
Motion: The EC supports the Beyond Standards blog 'New IEEE 802.3 Standards Provide Platforms for the Next Ethernet Innovations' available at &lt;https://mentor.ieee.org/802-ec/dcn/20/ec-20-0180-02-00EC-beyond-standards-blog-ieee-802-3-september-2020.pdf&gt;, to be published with editorial changes as deemed necessary.
M: Law     S: D'Ambrosia</t>
  </si>
  <si>
    <t>IEEE 802.3 request for liaison with IEEE PES SPDC Working Group 3.6.7
Motion: Approve &lt;https://mentor.ieee.org/802-ec/dcn/20/ec-20-0184-00-00EC-ieee-802-3-request-for-ieee-pes-spdc-working-group-3-6-7-liaison.pdf&gt; to request the establishment of an IEEE 802.3 liaison with IEEE Power and Energy Society (PES) Surge Protective Devices Committee (SPDC) Working Group 3.6.7 Low Voltage Data, Communications and Signaling Circuit Surge Protective Devices.
Confirm the appointment of Chad Jones as an IEEE 802.3 liaison officer to serve as the IEEE 802.3 liaison representative to IEEE PES SPDC Working Group 3.6.7.
M: Law     S: D'Ambrosia</t>
  </si>
  <si>
    <t>Holcomb</t>
  </si>
  <si>
    <t>Liaison to -ITU-R WP
Motion: Move to approve document https://mentor.ieee.org/802.18/dcn/20/18-20-0052-03-0000-itu-r-sm-2352-ieee802-thz-input-to-wp1a.docx   on ITU-R SM.2352 report on THz communications updates. For submission to ITU-R WP 1A via ITU-R Liaison before 2 weeks before ITU-R WP 1A next meeting . The Chair of 802.18 is authorized to make editorial changes as necessary.
M: Holcomb     S: Kinney</t>
  </si>
  <si>
    <t>To RevCom (conditional), IEEE P802.11REVmd 
[Revision PAR – no CSD]
Supporting documentation: https://mentor.ieee.org/802.11/dcn/20/11-20-1500-03-000m-p802-11revmd-report-to-ec-on-approval-to-forward-to-revcom.pptx 
Motion: Conditionally approve forwarding P802.11REVmd to RevCom.
M: Stanley     S: Rosdahl</t>
  </si>
  <si>
    <t>R4</t>
  </si>
  <si>
    <t>Liaision to ITU-R WP 5A
Motion: Move to approve documents https://mentor.ieee.org/802.18/dcn/20/18-20-0135-00-0000-itu-ahg-m-1450-5-updated-edits.docx and https://mentor.ieee.org/802.18/dcn/20/18-20-0136-00-0000-itu-ahg-m-1801-2-updated-edits.docx  for ITU-R M.1450-5 and M.1801-2 updated edits,  respectively. For submission to ITU-R WP 5A via ITU-R Liaison prior to 2 weeks before ITU-R WP 5A next meeting. The Chair of 802.18 is authorized to make editorial changes as necessary.
M: Holcomb     S: Stanley</t>
  </si>
  <si>
    <t>To Standards Association ballot, IEEE P802.3ct</t>
  </si>
  <si>
    <t>To SA Ballot,  IEEE P802.1Qcz D2.0 
Motion: Approve sending P802.1Qcz D2.0 to Standards Association ballot
Confirm the CSD for P802.1Qcz in https://mentor.ieee.org/802-ec/dcn/18/ec-18-0160-00-ACSD-802-1qcz.pdf 
M: Parsons     S: Marks</t>
  </si>
  <si>
    <t>To RevCom, IEEE P802.1CS D3.1 
Approve sending P802.1CS D3.1 to RevCom
Approve CSD documentation in https://mentor.ieee.org/802-ec/dcn/16/ec-16-0215-00-ACSD-802-1cs.pdf
M: Parsons     S: Marks</t>
  </si>
  <si>
    <t>D'Ambrosia / Haasz</t>
  </si>
  <si>
    <t>Electronic Media Remote Download Evaluation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</si>
</sst>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13" x14ac:knownFonts="1">
    <font>
      <sz val="11"/>
      <color theme="1"/>
      <name val="Calibri"/>
      <family val="2"/>
      <scheme val="minor"/>
    </font>
    <font>
      <sz val="10"/>
      <color theme="1"/>
      <name val="Arial"/>
      <family val="2"/>
    </font>
    <font>
      <sz val="11"/>
      <color theme="1"/>
      <name val="Arial"/>
      <family val="2"/>
    </font>
    <font>
      <b/>
      <sz val="12"/>
      <color theme="1"/>
      <name val="Arial"/>
      <family val="2"/>
    </font>
    <font>
      <sz val="11"/>
      <name val="Calibri"/>
      <family val="2"/>
      <scheme val="minor"/>
    </font>
    <font>
      <sz val="11"/>
      <color theme="0" tint="-0.249977111117893"/>
      <name val="Calibri"/>
      <family val="2"/>
      <scheme val="minor"/>
    </font>
    <font>
      <sz val="10"/>
      <color indexed="8"/>
      <name val="Calibri"/>
      <family val="2"/>
      <scheme val="minor"/>
    </font>
    <font>
      <sz val="10"/>
      <name val="Calibri"/>
      <family val="2"/>
      <scheme val="minor"/>
    </font>
    <font>
      <sz val="10"/>
      <color theme="1"/>
      <name val="Calibri"/>
      <family val="2"/>
      <scheme val="minor"/>
    </font>
    <font>
      <b/>
      <sz val="10"/>
      <color rgb="FF000000"/>
      <name val="Calibri"/>
      <family val="2"/>
      <scheme val="minor"/>
    </font>
    <font>
      <b/>
      <sz val="10"/>
      <color indexed="8"/>
      <name val="Calibri"/>
      <family val="2"/>
      <scheme val="minor"/>
    </font>
    <font>
      <sz val="10"/>
      <color rgb="FF000000"/>
      <name val="Calibri"/>
      <family val="2"/>
      <scheme val="minor"/>
    </font>
    <font>
      <sz val="10"/>
      <color theme="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4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s>
  <cellStyleXfs count="1">
    <xf numFmtId="0" fontId="0" fillId="0" borderId="0"/>
  </cellStyleXfs>
  <cellXfs count="138">
    <xf numFmtId="0" fontId="0" fillId="0" borderId="0" xfId="0"/>
    <xf numFmtId="0" fontId="1" fillId="0" borderId="2" xfId="0" applyFont="1" applyBorder="1" applyAlignment="1">
      <alignment horizontal="center" vertical="center"/>
    </xf>
    <xf numFmtId="0" fontId="1" fillId="0" borderId="1" xfId="0" applyFont="1" applyBorder="1"/>
    <xf numFmtId="0" fontId="1" fillId="0" borderId="3" xfId="0" applyFont="1" applyBorder="1" applyAlignment="1">
      <alignment horizontal="center" vertical="center"/>
    </xf>
    <xf numFmtId="0" fontId="1" fillId="0" borderId="4" xfId="0" applyFont="1" applyBorder="1"/>
    <xf numFmtId="0" fontId="0" fillId="0" borderId="0" xfId="0" applyAlignment="1">
      <alignment horizontal="center"/>
    </xf>
    <xf numFmtId="0" fontId="4" fillId="0" borderId="0" xfId="0" applyFont="1"/>
    <xf numFmtId="0" fontId="3" fillId="0" borderId="7" xfId="0" applyFont="1" applyBorder="1" applyAlignment="1">
      <alignment horizontal="center" vertical="center"/>
    </xf>
    <xf numFmtId="0" fontId="0" fillId="0" borderId="0" xfId="0" applyAlignment="1">
      <alignment horizontal="right"/>
    </xf>
    <xf numFmtId="0" fontId="1" fillId="0" borderId="6" xfId="0" applyFont="1" applyBorder="1" applyAlignment="1">
      <alignment horizontal="center"/>
    </xf>
    <xf numFmtId="0" fontId="1" fillId="0" borderId="8" xfId="0" applyFont="1" applyBorder="1" applyAlignment="1">
      <alignment horizontal="center"/>
    </xf>
    <xf numFmtId="0" fontId="2" fillId="0" borderId="5" xfId="0" applyFont="1" applyBorder="1" applyAlignment="1">
      <alignment horizontal="center"/>
    </xf>
    <xf numFmtId="0" fontId="5" fillId="0" borderId="0" xfId="0" applyFont="1"/>
    <xf numFmtId="0" fontId="0" fillId="0" borderId="0" xfId="0" applyBorder="1" applyAlignment="1">
      <alignment horizontal="center"/>
    </xf>
    <xf numFmtId="0" fontId="0" fillId="0" borderId="0" xfId="0" applyFont="1"/>
    <xf numFmtId="0" fontId="1" fillId="0" borderId="1" xfId="0" applyFont="1" applyBorder="1" applyAlignment="1">
      <alignment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xf numFmtId="0" fontId="1" fillId="0" borderId="0" xfId="0" applyFont="1" applyBorder="1" applyAlignment="1">
      <alignment horizontal="center" vertical="center" wrapText="1"/>
    </xf>
    <xf numFmtId="0" fontId="1" fillId="0" borderId="0" xfId="0" applyFont="1" applyBorder="1" applyAlignment="1">
      <alignment horizontal="center"/>
    </xf>
    <xf numFmtId="16" fontId="1" fillId="0" borderId="15" xfId="0" applyNumberFormat="1" applyFont="1" applyBorder="1" applyAlignment="1">
      <alignment horizontal="center" vertical="center" wrapText="1"/>
    </xf>
    <xf numFmtId="16" fontId="1" fillId="0" borderId="16" xfId="0" applyNumberFormat="1" applyFont="1" applyBorder="1" applyAlignment="1">
      <alignment horizontal="center" vertical="center" wrapText="1"/>
    </xf>
    <xf numFmtId="16" fontId="1" fillId="0" borderId="17" xfId="0" applyNumberFormat="1"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center"/>
    </xf>
    <xf numFmtId="0" fontId="1"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 fillId="0" borderId="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2" fillId="0" borderId="30" xfId="0" applyFont="1" applyBorder="1"/>
    <xf numFmtId="0" fontId="3" fillId="0" borderId="31"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2" fontId="6" fillId="0" borderId="0" xfId="0" applyNumberFormat="1" applyFont="1" applyFill="1" applyBorder="1" applyAlignment="1" applyProtection="1">
      <alignment horizontal="left" vertical="top" wrapText="1"/>
    </xf>
    <xf numFmtId="164" fontId="6" fillId="0" borderId="10" xfId="0" applyNumberFormat="1" applyFont="1" applyFill="1" applyBorder="1" applyAlignment="1" applyProtection="1">
      <alignment horizontal="left" vertical="top" wrapText="1"/>
    </xf>
    <xf numFmtId="164" fontId="7" fillId="0" borderId="11" xfId="0" applyNumberFormat="1" applyFont="1" applyFill="1" applyBorder="1" applyAlignment="1" applyProtection="1">
      <alignment horizontal="center" vertical="top" wrapText="1"/>
    </xf>
    <xf numFmtId="164" fontId="6" fillId="0" borderId="11" xfId="0" applyNumberFormat="1" applyFont="1" applyFill="1" applyBorder="1" applyAlignment="1" applyProtection="1">
      <alignment horizontal="center" vertical="top" wrapText="1"/>
    </xf>
    <xf numFmtId="164" fontId="6" fillId="0" borderId="11" xfId="0" applyNumberFormat="1" applyFont="1" applyFill="1" applyBorder="1" applyAlignment="1" applyProtection="1">
      <alignment horizontal="left" vertical="top" wrapText="1"/>
    </xf>
    <xf numFmtId="1" fontId="6" fillId="0" borderId="11" xfId="0" applyNumberFormat="1" applyFont="1" applyFill="1" applyBorder="1" applyAlignment="1" applyProtection="1">
      <alignment horizontal="center" vertical="top" wrapText="1"/>
    </xf>
    <xf numFmtId="164" fontId="6" fillId="0" borderId="12" xfId="0" applyNumberFormat="1" applyFont="1" applyFill="1" applyBorder="1" applyAlignment="1" applyProtection="1">
      <alignment horizontal="right" vertical="top" wrapText="1"/>
    </xf>
    <xf numFmtId="0" fontId="8" fillId="0" borderId="0" xfId="0" applyFont="1" applyAlignment="1">
      <alignment vertical="top" wrapText="1"/>
    </xf>
    <xf numFmtId="166" fontId="7" fillId="5"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left" vertical="top" wrapText="1"/>
    </xf>
    <xf numFmtId="1" fontId="6" fillId="0" borderId="1" xfId="0" applyNumberFormat="1" applyFont="1" applyFill="1" applyBorder="1" applyAlignment="1" applyProtection="1">
      <alignment horizontal="center" vertical="top" wrapText="1"/>
    </xf>
    <xf numFmtId="164" fontId="6" fillId="0" borderId="13" xfId="0" applyNumberFormat="1" applyFont="1" applyFill="1" applyBorder="1" applyAlignment="1" applyProtection="1">
      <alignment horizontal="right" vertical="top" wrapText="1"/>
    </xf>
    <xf numFmtId="164" fontId="6" fillId="0" borderId="2" xfId="0" applyNumberFormat="1" applyFont="1" applyFill="1" applyBorder="1" applyAlignment="1" applyProtection="1">
      <alignment vertical="top" wrapText="1"/>
    </xf>
    <xf numFmtId="164" fontId="7" fillId="0" borderId="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center" vertical="top" wrapText="1"/>
    </xf>
    <xf numFmtId="49" fontId="6" fillId="0" borderId="2" xfId="0" applyNumberFormat="1" applyFont="1" applyFill="1" applyBorder="1" applyAlignment="1" applyProtection="1">
      <alignment horizontal="left" vertical="top" wrapText="1"/>
    </xf>
    <xf numFmtId="164" fontId="6" fillId="0" borderId="1" xfId="0" applyNumberFormat="1" applyFont="1" applyFill="1" applyBorder="1" applyAlignment="1" applyProtection="1">
      <alignment vertical="top" wrapText="1"/>
    </xf>
    <xf numFmtId="165" fontId="6" fillId="0" borderId="13" xfId="0" applyNumberFormat="1" applyFont="1" applyFill="1" applyBorder="1" applyAlignment="1" applyProtection="1">
      <alignment horizontal="right" vertical="top" wrapText="1"/>
    </xf>
    <xf numFmtId="164" fontId="6" fillId="2" borderId="2" xfId="0" applyNumberFormat="1" applyFont="1" applyFill="1" applyBorder="1" applyAlignment="1" applyProtection="1">
      <alignment horizontal="left" vertical="top" wrapText="1"/>
    </xf>
    <xf numFmtId="164" fontId="7" fillId="2" borderId="1" xfId="0" applyNumberFormat="1" applyFont="1" applyFill="1" applyBorder="1" applyAlignment="1" applyProtection="1">
      <alignment horizontal="center" vertical="top" wrapText="1"/>
    </xf>
    <xf numFmtId="164" fontId="6" fillId="2" borderId="1" xfId="0" applyNumberFormat="1" applyFont="1" applyFill="1" applyBorder="1" applyAlignment="1" applyProtection="1">
      <alignment vertical="top" wrapText="1"/>
    </xf>
    <xf numFmtId="164" fontId="6" fillId="2" borderId="1" xfId="0" applyNumberFormat="1" applyFont="1" applyFill="1" applyBorder="1" applyAlignment="1" applyProtection="1">
      <alignment horizontal="left" vertical="top" wrapText="1"/>
    </xf>
    <xf numFmtId="1" fontId="6" fillId="2" borderId="1" xfId="0" applyNumberFormat="1" applyFont="1" applyFill="1" applyBorder="1" applyAlignment="1" applyProtection="1">
      <alignment horizontal="center" vertical="top" wrapText="1"/>
    </xf>
    <xf numFmtId="164" fontId="6" fillId="2" borderId="13" xfId="0" applyNumberFormat="1" applyFont="1" applyFill="1" applyBorder="1" applyAlignment="1" applyProtection="1">
      <alignment horizontal="right" vertical="top" wrapText="1"/>
    </xf>
    <xf numFmtId="164" fontId="6" fillId="3" borderId="2" xfId="0" applyNumberFormat="1" applyFont="1" applyFill="1" applyBorder="1" applyAlignment="1" applyProtection="1">
      <alignment vertical="top" wrapText="1"/>
    </xf>
    <xf numFmtId="164" fontId="7" fillId="3" borderId="1" xfId="0" applyNumberFormat="1" applyFont="1" applyFill="1" applyBorder="1" applyAlignment="1" applyProtection="1">
      <alignment horizontal="center" vertical="top" wrapText="1"/>
    </xf>
    <xf numFmtId="164" fontId="6" fillId="3" borderId="1" xfId="0" applyNumberFormat="1" applyFont="1" applyFill="1" applyBorder="1" applyAlignment="1" applyProtection="1">
      <alignment horizontal="left" vertical="top" wrapText="1"/>
    </xf>
    <xf numFmtId="1" fontId="6" fillId="3" borderId="1" xfId="0" applyNumberFormat="1" applyFont="1" applyFill="1" applyBorder="1" applyAlignment="1" applyProtection="1">
      <alignment horizontal="center" vertical="top" wrapText="1"/>
    </xf>
    <xf numFmtId="165" fontId="6" fillId="3" borderId="13" xfId="0" applyNumberFormat="1" applyFont="1" applyFill="1" applyBorder="1" applyAlignment="1" applyProtection="1">
      <alignment horizontal="right" vertical="top" wrapText="1"/>
    </xf>
    <xf numFmtId="164" fontId="6" fillId="4" borderId="2" xfId="0" applyNumberFormat="1" applyFont="1" applyFill="1" applyBorder="1" applyAlignment="1" applyProtection="1">
      <alignment vertical="top" wrapText="1"/>
    </xf>
    <xf numFmtId="164" fontId="7" fillId="4" borderId="1" xfId="0" applyNumberFormat="1" applyFont="1" applyFill="1" applyBorder="1" applyAlignment="1" applyProtection="1">
      <alignment horizontal="center" vertical="top" wrapText="1"/>
    </xf>
    <xf numFmtId="164" fontId="6" fillId="4" borderId="1" xfId="0" applyNumberFormat="1" applyFont="1" applyFill="1" applyBorder="1" applyAlignment="1" applyProtection="1">
      <alignment horizontal="left" vertical="top" wrapText="1"/>
    </xf>
    <xf numFmtId="1" fontId="6" fillId="4" borderId="1" xfId="0" applyNumberFormat="1" applyFont="1" applyFill="1" applyBorder="1" applyAlignment="1" applyProtection="1">
      <alignment horizontal="center" vertical="top" wrapText="1"/>
    </xf>
    <xf numFmtId="165" fontId="6" fillId="4" borderId="13" xfId="0" applyNumberFormat="1" applyFont="1" applyFill="1" applyBorder="1" applyAlignment="1" applyProtection="1">
      <alignment horizontal="right" vertical="top" wrapText="1"/>
    </xf>
    <xf numFmtId="0" fontId="8" fillId="4" borderId="0" xfId="0" applyFont="1" applyFill="1" applyAlignment="1">
      <alignment vertical="top" wrapText="1"/>
    </xf>
    <xf numFmtId="2" fontId="10" fillId="0" borderId="1" xfId="0" applyNumberFormat="1" applyFont="1" applyFill="1" applyBorder="1" applyAlignment="1" applyProtection="1">
      <alignment horizontal="left" vertical="top" wrapText="1"/>
    </xf>
    <xf numFmtId="2" fontId="11" fillId="3" borderId="1" xfId="0" applyNumberFormat="1" applyFont="1" applyFill="1" applyBorder="1" applyAlignment="1">
      <alignment vertical="top"/>
    </xf>
    <xf numFmtId="2" fontId="9" fillId="4" borderId="1" xfId="0" applyNumberFormat="1" applyFont="1" applyFill="1" applyBorder="1" applyAlignment="1">
      <alignment vertical="top" wrapText="1"/>
    </xf>
    <xf numFmtId="2" fontId="11" fillId="4" borderId="1" xfId="0" applyNumberFormat="1" applyFont="1" applyFill="1" applyBorder="1" applyAlignment="1">
      <alignment vertical="top"/>
    </xf>
    <xf numFmtId="2" fontId="7" fillId="0" borderId="40" xfId="0" applyNumberFormat="1" applyFont="1" applyFill="1" applyBorder="1" applyAlignment="1" applyProtection="1">
      <alignment horizontal="center" vertical="top" wrapText="1"/>
    </xf>
    <xf numFmtId="2" fontId="6" fillId="0" borderId="40" xfId="0" applyNumberFormat="1" applyFont="1" applyFill="1" applyBorder="1" applyAlignment="1" applyProtection="1">
      <alignment horizontal="left" vertical="top"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2" fontId="7" fillId="0" borderId="1" xfId="0" applyNumberFormat="1" applyFont="1" applyFill="1" applyBorder="1" applyAlignment="1" applyProtection="1">
      <alignment horizontal="center" vertical="top" wrapText="1"/>
    </xf>
    <xf numFmtId="2" fontId="6" fillId="0" borderId="1" xfId="0" applyNumberFormat="1" applyFont="1" applyFill="1" applyBorder="1" applyAlignment="1" applyProtection="1">
      <alignment horizontal="left" vertical="top" wrapText="1"/>
    </xf>
    <xf numFmtId="2" fontId="6" fillId="0" borderId="2" xfId="0" applyNumberFormat="1" applyFont="1" applyFill="1" applyBorder="1" applyAlignment="1" applyProtection="1">
      <alignment horizontal="left" vertical="top" wrapText="1"/>
    </xf>
    <xf numFmtId="2" fontId="6" fillId="0" borderId="2" xfId="0" applyNumberFormat="1" applyFont="1" applyFill="1" applyBorder="1" applyAlignment="1" applyProtection="1">
      <alignment horizontal="right" vertical="top" wrapText="1"/>
    </xf>
    <xf numFmtId="0" fontId="8" fillId="0" borderId="0" xfId="0" applyFont="1" applyAlignment="1">
      <alignment horizontal="left" vertical="top"/>
    </xf>
    <xf numFmtId="0" fontId="8" fillId="0" borderId="0" xfId="0" applyFont="1" applyFill="1" applyAlignment="1">
      <alignment vertical="top" wrapText="1"/>
    </xf>
    <xf numFmtId="2" fontId="11" fillId="0" borderId="1" xfId="0" applyNumberFormat="1" applyFont="1" applyFill="1" applyBorder="1" applyAlignment="1" applyProtection="1">
      <alignment horizontal="left" vertical="top" wrapText="1"/>
    </xf>
    <xf numFmtId="0" fontId="8" fillId="4" borderId="1" xfId="0" applyFont="1" applyFill="1" applyBorder="1" applyAlignment="1">
      <alignment horizontal="left" vertical="top" wrapText="1"/>
    </xf>
    <xf numFmtId="2" fontId="12" fillId="2" borderId="4" xfId="0" applyNumberFormat="1" applyFont="1" applyFill="1" applyBorder="1" applyAlignment="1" applyProtection="1">
      <alignment horizontal="center" vertical="top" wrapText="1"/>
    </xf>
    <xf numFmtId="0" fontId="12" fillId="2" borderId="4" xfId="0" applyFont="1" applyFill="1" applyBorder="1" applyAlignment="1">
      <alignment vertical="top" wrapText="1"/>
    </xf>
    <xf numFmtId="2" fontId="12" fillId="2" borderId="4" xfId="0" applyNumberFormat="1" applyFont="1" applyFill="1" applyBorder="1" applyAlignment="1" applyProtection="1">
      <alignment horizontal="left" vertical="top" wrapText="1"/>
    </xf>
    <xf numFmtId="1" fontId="12" fillId="2" borderId="4" xfId="0" applyNumberFormat="1" applyFont="1" applyFill="1" applyBorder="1" applyAlignment="1" applyProtection="1">
      <alignment horizontal="center" vertical="top" wrapText="1"/>
    </xf>
    <xf numFmtId="165" fontId="12" fillId="2" borderId="14" xfId="0" applyNumberFormat="1" applyFont="1" applyFill="1" applyBorder="1" applyAlignment="1" applyProtection="1">
      <alignment horizontal="righ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2" fontId="11" fillId="0" borderId="38" xfId="0" applyNumberFormat="1" applyFont="1" applyBorder="1" applyAlignment="1">
      <alignment horizontal="left" vertical="top"/>
    </xf>
    <xf numFmtId="2" fontId="11" fillId="3" borderId="1" xfId="0" applyNumberFormat="1" applyFont="1" applyFill="1" applyBorder="1" applyAlignment="1">
      <alignment horizontal="left" vertical="top"/>
    </xf>
    <xf numFmtId="2" fontId="11" fillId="3" borderId="1" xfId="0" applyNumberFormat="1" applyFont="1" applyFill="1" applyBorder="1" applyAlignment="1">
      <alignment horizontal="center" vertical="top"/>
    </xf>
    <xf numFmtId="2" fontId="11" fillId="4" borderId="0" xfId="0" applyNumberFormat="1" applyFont="1" applyFill="1" applyBorder="1" applyAlignment="1">
      <alignment horizontal="left" vertical="top"/>
    </xf>
    <xf numFmtId="2" fontId="11" fillId="4" borderId="1" xfId="0" applyNumberFormat="1" applyFont="1" applyFill="1" applyBorder="1" applyAlignment="1">
      <alignment horizontal="center" vertical="top"/>
    </xf>
    <xf numFmtId="2" fontId="11" fillId="0" borderId="39" xfId="0" applyNumberFormat="1" applyFont="1" applyBorder="1" applyAlignment="1">
      <alignment horizontal="left" vertical="top"/>
    </xf>
    <xf numFmtId="2" fontId="11" fillId="0" borderId="1" xfId="0" applyNumberFormat="1" applyFont="1" applyBorder="1" applyAlignment="1">
      <alignment horizontal="left" vertical="top"/>
    </xf>
    <xf numFmtId="2" fontId="12" fillId="2" borderId="38" xfId="0" applyNumberFormat="1" applyFont="1" applyFill="1" applyBorder="1" applyAlignment="1">
      <alignment horizontal="left" vertical="top"/>
    </xf>
    <xf numFmtId="2" fontId="11" fillId="0" borderId="41" xfId="0" applyNumberFormat="1" applyFont="1" applyBorder="1" applyAlignment="1">
      <alignment horizontal="left" vertical="top"/>
    </xf>
    <xf numFmtId="2" fontId="7" fillId="3" borderId="1" xfId="0" applyNumberFormat="1" applyFont="1" applyFill="1" applyBorder="1" applyAlignment="1" applyProtection="1">
      <alignment horizontal="center" vertical="top" wrapText="1"/>
    </xf>
    <xf numFmtId="2" fontId="9" fillId="0" borderId="1" xfId="0" applyNumberFormat="1" applyFont="1" applyFill="1" applyBorder="1" applyAlignment="1" applyProtection="1">
      <alignment horizontal="left" vertical="top" wrapText="1"/>
    </xf>
    <xf numFmtId="1" fontId="11" fillId="3" borderId="1" xfId="0" applyNumberFormat="1" applyFont="1" applyFill="1" applyBorder="1" applyAlignment="1">
      <alignment horizontal="center" vertical="top"/>
    </xf>
    <xf numFmtId="1" fontId="11" fillId="4" borderId="1" xfId="0" applyNumberFormat="1" applyFont="1" applyFill="1" applyBorder="1" applyAlignment="1">
      <alignment horizontal="center" vertical="top"/>
    </xf>
    <xf numFmtId="2" fontId="6" fillId="3" borderId="1" xfId="0" applyNumberFormat="1" applyFont="1" applyFill="1" applyBorder="1" applyAlignment="1" applyProtection="1">
      <alignment horizontal="left" vertical="top" wrapText="1"/>
    </xf>
    <xf numFmtId="2" fontId="11" fillId="3" borderId="1" xfId="0" applyNumberFormat="1" applyFont="1" applyFill="1" applyBorder="1" applyAlignment="1">
      <alignment vertical="top" wrapText="1"/>
    </xf>
    <xf numFmtId="0" fontId="8" fillId="0" borderId="1" xfId="0" applyFont="1" applyBorder="1" applyAlignment="1">
      <alignment vertical="top"/>
    </xf>
    <xf numFmtId="0" fontId="8" fillId="0" borderId="1" xfId="0" applyFont="1" applyBorder="1" applyAlignment="1">
      <alignment horizontal="center" vertical="top"/>
    </xf>
    <xf numFmtId="164" fontId="6" fillId="0" borderId="2" xfId="0" applyNumberFormat="1" applyFont="1" applyFill="1" applyBorder="1" applyAlignment="1" applyProtection="1">
      <alignment horizontal="right" vertical="top" wrapText="1"/>
    </xf>
    <xf numFmtId="0" fontId="8" fillId="4" borderId="0" xfId="0" applyFont="1" applyFill="1" applyAlignment="1">
      <alignment horizontal="left" vertical="top" wrapText="1"/>
    </xf>
    <xf numFmtId="0" fontId="8" fillId="0" borderId="0" xfId="0" applyFont="1" applyAlignment="1">
      <alignment horizontal="left" vertical="top" wrapText="1"/>
    </xf>
    <xf numFmtId="0" fontId="8" fillId="0" borderId="0" xfId="0" applyFont="1" applyBorder="1" applyAlignment="1">
      <alignment horizontal="left" vertical="top" wrapText="1"/>
    </xf>
    <xf numFmtId="0" fontId="8" fillId="4" borderId="0" xfId="0" applyFont="1" applyFill="1" applyBorder="1" applyAlignment="1">
      <alignment horizontal="left" vertical="top" wrapText="1"/>
    </xf>
    <xf numFmtId="2" fontId="11" fillId="3" borderId="1" xfId="0" applyNumberFormat="1" applyFont="1" applyFill="1" applyBorder="1" applyAlignment="1" applyProtection="1">
      <alignment horizontal="left" vertical="top" wrapText="1"/>
    </xf>
    <xf numFmtId="0" fontId="8" fillId="3" borderId="1" xfId="0" applyFont="1" applyFill="1" applyBorder="1" applyAlignment="1">
      <alignment horizontal="center" vertical="top"/>
    </xf>
    <xf numFmtId="2" fontId="6" fillId="0" borderId="0" xfId="0" applyNumberFormat="1" applyFont="1" applyFill="1" applyBorder="1" applyAlignment="1" applyProtection="1">
      <alignment horizontal="right" vertical="top" wrapText="1"/>
    </xf>
    <xf numFmtId="2" fontId="11" fillId="4" borderId="1" xfId="0" applyNumberFormat="1" applyFont="1" applyFill="1" applyBorder="1" applyAlignment="1">
      <alignment horizontal="left" vertical="top"/>
    </xf>
    <xf numFmtId="2" fontId="7" fillId="4" borderId="1" xfId="0" applyNumberFormat="1" applyFont="1" applyFill="1" applyBorder="1" applyAlignment="1" applyProtection="1">
      <alignment horizontal="center" vertical="top" wrapText="1"/>
    </xf>
    <xf numFmtId="2" fontId="6" fillId="4" borderId="1" xfId="0" applyNumberFormat="1" applyFont="1" applyFill="1" applyBorder="1" applyAlignment="1" applyProtection="1">
      <alignment horizontal="left" vertical="top" wrapText="1"/>
    </xf>
    <xf numFmtId="0" fontId="8" fillId="0" borderId="0" xfId="0" applyFont="1" applyAlignment="1">
      <alignment horizontal="left" vertical="top" wrapText="1"/>
    </xf>
    <xf numFmtId="0" fontId="8" fillId="0" borderId="0" xfId="0" applyFont="1" applyBorder="1" applyAlignment="1">
      <alignment horizontal="left" vertical="top" wrapText="1"/>
    </xf>
    <xf numFmtId="0" fontId="8" fillId="0" borderId="0" xfId="0" applyFont="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zoomScale="120" zoomScaleNormal="120" zoomScaleSheetLayoutView="110" workbookViewId="0">
      <selection activeCell="G19" sqref="G19"/>
    </sheetView>
  </sheetViews>
  <sheetFormatPr defaultColWidth="8.87890625" defaultRowHeight="13" x14ac:dyDescent="0.5"/>
  <cols>
    <col min="1" max="1" width="4.5859375" style="56" customWidth="1"/>
    <col min="2" max="2" width="7.703125" style="105" customWidth="1"/>
    <col min="3" max="3" width="53" style="56" customWidth="1"/>
    <col min="4" max="4" width="13.5859375" style="56" customWidth="1"/>
    <col min="5" max="5" width="5.234375" style="105" customWidth="1"/>
    <col min="6" max="6" width="10.703125" style="56" customWidth="1"/>
    <col min="7" max="7" width="9.87890625" style="106" customWidth="1"/>
    <col min="8" max="8" width="13.234375" style="56" customWidth="1"/>
    <col min="9" max="9" width="15.87890625" style="56" customWidth="1"/>
    <col min="10" max="16384" width="8.87890625" style="56"/>
  </cols>
  <sheetData>
    <row r="1" spans="1:9" ht="26" x14ac:dyDescent="0.5">
      <c r="A1" s="50" t="s">
        <v>94</v>
      </c>
      <c r="B1" s="51"/>
      <c r="C1" s="52" t="s">
        <v>46</v>
      </c>
      <c r="D1" s="53"/>
      <c r="E1" s="54"/>
      <c r="F1" s="55"/>
    </row>
    <row r="2" spans="1:9" x14ac:dyDescent="0.5">
      <c r="A2" s="124"/>
      <c r="B2" s="57"/>
      <c r="C2" s="63" t="s">
        <v>65</v>
      </c>
      <c r="D2" s="58"/>
      <c r="E2" s="59"/>
      <c r="F2" s="60"/>
    </row>
    <row r="3" spans="1:9" x14ac:dyDescent="0.5">
      <c r="A3" s="61"/>
      <c r="B3" s="62"/>
      <c r="C3" s="63"/>
      <c r="D3" s="58"/>
      <c r="E3" s="59"/>
      <c r="F3" s="60"/>
    </row>
    <row r="4" spans="1:9" ht="26" x14ac:dyDescent="0.5">
      <c r="A4" s="64" t="s">
        <v>2</v>
      </c>
      <c r="B4" s="62" t="s">
        <v>3</v>
      </c>
      <c r="C4" s="65" t="s">
        <v>29</v>
      </c>
      <c r="D4" s="58"/>
      <c r="E4" s="59" t="s">
        <v>3</v>
      </c>
      <c r="F4" s="66" t="s">
        <v>3</v>
      </c>
    </row>
    <row r="5" spans="1:9" x14ac:dyDescent="0.5">
      <c r="A5" s="67"/>
      <c r="B5" s="68"/>
      <c r="C5" s="69" t="s">
        <v>4</v>
      </c>
      <c r="D5" s="70"/>
      <c r="E5" s="71"/>
      <c r="F5" s="72"/>
    </row>
    <row r="6" spans="1:9" x14ac:dyDescent="0.5">
      <c r="A6" s="73"/>
      <c r="B6" s="74"/>
      <c r="C6" s="75" t="s">
        <v>5</v>
      </c>
      <c r="D6" s="75"/>
      <c r="E6" s="76"/>
      <c r="F6" s="77"/>
    </row>
    <row r="7" spans="1:9" s="83" customFormat="1" x14ac:dyDescent="0.5">
      <c r="A7" s="78"/>
      <c r="B7" s="79"/>
      <c r="C7" s="80"/>
      <c r="D7" s="80"/>
      <c r="E7" s="81"/>
      <c r="F7" s="82"/>
      <c r="G7" s="125"/>
    </row>
    <row r="8" spans="1:9" x14ac:dyDescent="0.5">
      <c r="A8" s="107">
        <f>1</f>
        <v>1</v>
      </c>
      <c r="B8" s="92"/>
      <c r="C8" s="84" t="s">
        <v>6</v>
      </c>
      <c r="D8" s="84" t="s">
        <v>1</v>
      </c>
      <c r="E8" s="59">
        <v>5</v>
      </c>
      <c r="F8" s="66">
        <f>TIME(13,0,0)</f>
        <v>0.54166666666666663</v>
      </c>
    </row>
    <row r="9" spans="1:9" x14ac:dyDescent="0.5">
      <c r="A9" s="107">
        <f>2</f>
        <v>2</v>
      </c>
      <c r="B9" s="92" t="s">
        <v>7</v>
      </c>
      <c r="C9" s="84" t="s">
        <v>35</v>
      </c>
      <c r="D9" s="84" t="s">
        <v>1</v>
      </c>
      <c r="E9" s="59">
        <v>5</v>
      </c>
      <c r="F9" s="66">
        <f t="shared" ref="F9:F46" si="0">F8+TIME(0,E8,0)</f>
        <v>0.54513888888888884</v>
      </c>
      <c r="G9" s="136"/>
      <c r="H9" s="137"/>
      <c r="I9" s="137"/>
    </row>
    <row r="10" spans="1:9" ht="26" x14ac:dyDescent="0.5">
      <c r="A10" s="108">
        <f t="shared" ref="A10:A11" si="1">A9+0.01</f>
        <v>2.0099999999999998</v>
      </c>
      <c r="B10" s="109" t="s">
        <v>68</v>
      </c>
      <c r="C10" s="121" t="s">
        <v>69</v>
      </c>
      <c r="D10" s="85" t="s">
        <v>59</v>
      </c>
      <c r="E10" s="118">
        <v>0</v>
      </c>
      <c r="F10" s="77">
        <f t="shared" si="0"/>
        <v>0.54861111111111105</v>
      </c>
      <c r="G10" s="127"/>
      <c r="H10" s="106"/>
      <c r="I10" s="106"/>
    </row>
    <row r="11" spans="1:9" s="83" customFormat="1" ht="48" customHeight="1" x14ac:dyDescent="0.5">
      <c r="A11" s="108">
        <f t="shared" si="1"/>
        <v>2.0199999999999996</v>
      </c>
      <c r="B11" s="109" t="s">
        <v>70</v>
      </c>
      <c r="C11" s="121" t="s">
        <v>71</v>
      </c>
      <c r="D11" s="85" t="s">
        <v>59</v>
      </c>
      <c r="E11" s="118">
        <v>0</v>
      </c>
      <c r="F11" s="77">
        <f t="shared" si="0"/>
        <v>0.54861111111111105</v>
      </c>
      <c r="G11" s="128"/>
      <c r="H11" s="125"/>
      <c r="I11" s="125"/>
    </row>
    <row r="12" spans="1:9" s="83" customFormat="1" x14ac:dyDescent="0.5">
      <c r="A12" s="110"/>
      <c r="B12" s="111"/>
      <c r="C12" s="86"/>
      <c r="D12" s="87"/>
      <c r="E12" s="119"/>
      <c r="F12" s="66">
        <f t="shared" si="0"/>
        <v>0.54861111111111105</v>
      </c>
      <c r="G12" s="128"/>
      <c r="H12" s="125"/>
      <c r="I12" s="125"/>
    </row>
    <row r="13" spans="1:9" x14ac:dyDescent="0.5">
      <c r="A13" s="112">
        <f>3</f>
        <v>3</v>
      </c>
      <c r="B13" s="88" t="s">
        <v>8</v>
      </c>
      <c r="C13" s="89" t="s">
        <v>9</v>
      </c>
      <c r="D13" s="89" t="s">
        <v>1</v>
      </c>
      <c r="E13" s="59">
        <v>5</v>
      </c>
      <c r="F13" s="66">
        <f t="shared" si="0"/>
        <v>0.54861111111111105</v>
      </c>
    </row>
    <row r="14" spans="1:9" x14ac:dyDescent="0.5">
      <c r="A14" s="113">
        <f>A13+0.01</f>
        <v>3.01</v>
      </c>
      <c r="B14" s="90" t="s">
        <v>8</v>
      </c>
      <c r="C14" s="91" t="s">
        <v>74</v>
      </c>
      <c r="D14" s="91" t="s">
        <v>75</v>
      </c>
      <c r="E14" s="90">
        <v>5</v>
      </c>
      <c r="F14" s="66">
        <f t="shared" si="0"/>
        <v>0.55208333333333326</v>
      </c>
    </row>
    <row r="15" spans="1:9" x14ac:dyDescent="0.5">
      <c r="A15" s="113">
        <f t="shared" ref="A15:A19" si="2">A14+0.01</f>
        <v>3.0199999999999996</v>
      </c>
      <c r="B15" s="92" t="s">
        <v>8</v>
      </c>
      <c r="C15" s="93" t="s">
        <v>63</v>
      </c>
      <c r="D15" s="93" t="s">
        <v>0</v>
      </c>
      <c r="E15" s="59">
        <v>15</v>
      </c>
      <c r="F15" s="66">
        <f t="shared" si="0"/>
        <v>0.55555555555555547</v>
      </c>
    </row>
    <row r="16" spans="1:9" x14ac:dyDescent="0.5">
      <c r="A16" s="113">
        <f>A15+0.01</f>
        <v>3.0299999999999994</v>
      </c>
      <c r="B16" s="92" t="s">
        <v>61</v>
      </c>
      <c r="C16" s="93" t="s">
        <v>62</v>
      </c>
      <c r="D16" s="93" t="s">
        <v>1</v>
      </c>
      <c r="E16" s="59">
        <v>5</v>
      </c>
      <c r="F16" s="66">
        <f t="shared" si="0"/>
        <v>0.5659722222222221</v>
      </c>
    </row>
    <row r="17" spans="1:7" x14ac:dyDescent="0.5">
      <c r="A17" s="113">
        <f>A16+0.01</f>
        <v>3.0399999999999991</v>
      </c>
      <c r="B17" s="92" t="s">
        <v>61</v>
      </c>
      <c r="C17" s="93" t="s">
        <v>66</v>
      </c>
      <c r="D17" s="93" t="s">
        <v>1</v>
      </c>
      <c r="E17" s="59">
        <v>10</v>
      </c>
      <c r="F17" s="66">
        <f t="shared" si="0"/>
        <v>0.56944444444444431</v>
      </c>
    </row>
    <row r="18" spans="1:7" ht="26" x14ac:dyDescent="0.5">
      <c r="A18" s="113">
        <f t="shared" si="2"/>
        <v>3.0499999999999989</v>
      </c>
      <c r="B18" s="92" t="s">
        <v>8</v>
      </c>
      <c r="C18" s="93" t="s">
        <v>67</v>
      </c>
      <c r="D18" s="93" t="s">
        <v>1</v>
      </c>
      <c r="E18" s="59">
        <v>5</v>
      </c>
      <c r="F18" s="66">
        <f t="shared" si="0"/>
        <v>0.57638888888888873</v>
      </c>
    </row>
    <row r="19" spans="1:7" ht="26" x14ac:dyDescent="0.5">
      <c r="A19" s="113">
        <f t="shared" si="2"/>
        <v>3.0599999999999987</v>
      </c>
      <c r="B19" s="92" t="s">
        <v>61</v>
      </c>
      <c r="C19" s="93" t="s">
        <v>100</v>
      </c>
      <c r="D19" s="93" t="s">
        <v>99</v>
      </c>
      <c r="E19" s="59">
        <v>5</v>
      </c>
      <c r="F19" s="66">
        <f t="shared" si="0"/>
        <v>0.57986111111111094</v>
      </c>
      <c r="G19" s="135"/>
    </row>
    <row r="20" spans="1:7" x14ac:dyDescent="0.5">
      <c r="A20" s="94"/>
      <c r="B20" s="92"/>
      <c r="C20" s="93"/>
      <c r="D20" s="93"/>
      <c r="E20" s="59"/>
      <c r="F20" s="66">
        <f>F18+TIME(0,E18,0)</f>
        <v>0.57986111111111094</v>
      </c>
    </row>
    <row r="21" spans="1:7" ht="39" x14ac:dyDescent="0.5">
      <c r="A21" s="93">
        <v>4</v>
      </c>
      <c r="B21" s="92" t="s">
        <v>61</v>
      </c>
      <c r="C21" s="93" t="s">
        <v>80</v>
      </c>
      <c r="D21" s="93" t="s">
        <v>59</v>
      </c>
      <c r="E21" s="59">
        <v>15</v>
      </c>
      <c r="F21" s="66">
        <f t="shared" si="0"/>
        <v>0.57986111111111094</v>
      </c>
    </row>
    <row r="22" spans="1:7" x14ac:dyDescent="0.5">
      <c r="A22" s="49"/>
      <c r="B22" s="92"/>
      <c r="C22" s="93"/>
      <c r="D22" s="93"/>
      <c r="E22" s="59"/>
      <c r="F22" s="66">
        <f t="shared" si="0"/>
        <v>0.59027777777777757</v>
      </c>
    </row>
    <row r="23" spans="1:7" x14ac:dyDescent="0.5">
      <c r="A23" s="107">
        <v>5</v>
      </c>
      <c r="B23" s="92"/>
      <c r="C23" s="84" t="s">
        <v>72</v>
      </c>
      <c r="D23" s="93"/>
      <c r="E23" s="59"/>
      <c r="F23" s="66">
        <f t="shared" si="0"/>
        <v>0.59027777777777757</v>
      </c>
    </row>
    <row r="24" spans="1:7" ht="65.349999999999994" customHeight="1" x14ac:dyDescent="0.5">
      <c r="A24" s="108">
        <f t="shared" ref="A24:A26" si="3">A23+0.01</f>
        <v>5.01</v>
      </c>
      <c r="B24" s="116" t="s">
        <v>81</v>
      </c>
      <c r="C24" s="120" t="s">
        <v>97</v>
      </c>
      <c r="D24" s="120" t="s">
        <v>82</v>
      </c>
      <c r="E24" s="76">
        <v>0</v>
      </c>
      <c r="F24" s="77">
        <f t="shared" si="0"/>
        <v>0.59027777777777757</v>
      </c>
    </row>
    <row r="25" spans="1:7" ht="65" x14ac:dyDescent="0.5">
      <c r="A25" s="108">
        <f t="shared" si="3"/>
        <v>5.0199999999999996</v>
      </c>
      <c r="B25" s="116" t="s">
        <v>81</v>
      </c>
      <c r="C25" s="120" t="s">
        <v>98</v>
      </c>
      <c r="D25" s="120" t="s">
        <v>82</v>
      </c>
      <c r="E25" s="76">
        <v>0</v>
      </c>
      <c r="F25" s="77">
        <f t="shared" si="0"/>
        <v>0.59027777777777757</v>
      </c>
    </row>
    <row r="26" spans="1:7" ht="90.35" customHeight="1" x14ac:dyDescent="0.5">
      <c r="A26" s="108">
        <f t="shared" si="3"/>
        <v>5.0299999999999994</v>
      </c>
      <c r="B26" s="116" t="s">
        <v>81</v>
      </c>
      <c r="C26" s="120" t="s">
        <v>83</v>
      </c>
      <c r="D26" s="120" t="s">
        <v>82</v>
      </c>
      <c r="E26" s="76">
        <v>0</v>
      </c>
      <c r="F26" s="77">
        <f t="shared" ref="F26" si="4">F25+TIME(0,E25,0)</f>
        <v>0.59027777777777757</v>
      </c>
      <c r="G26" s="126"/>
    </row>
    <row r="27" spans="1:7" ht="90.35" customHeight="1" x14ac:dyDescent="0.5">
      <c r="A27" s="108">
        <f>A26+0.01</f>
        <v>5.0399999999999991</v>
      </c>
      <c r="B27" s="116" t="s">
        <v>81</v>
      </c>
      <c r="C27" s="120" t="s">
        <v>84</v>
      </c>
      <c r="D27" s="120" t="s">
        <v>82</v>
      </c>
      <c r="E27" s="76">
        <v>0</v>
      </c>
      <c r="F27" s="77">
        <f>F26+TIME(0,E26,0)</f>
        <v>0.59027777777777757</v>
      </c>
      <c r="G27" s="126"/>
    </row>
    <row r="28" spans="1:7" ht="52" x14ac:dyDescent="0.5">
      <c r="A28" s="108">
        <f>A27+0.01</f>
        <v>5.0499999999999989</v>
      </c>
      <c r="B28" s="116" t="s">
        <v>70</v>
      </c>
      <c r="C28" s="120" t="s">
        <v>85</v>
      </c>
      <c r="D28" s="120" t="s">
        <v>86</v>
      </c>
      <c r="E28" s="76">
        <v>0</v>
      </c>
      <c r="F28" s="77">
        <f>F27+TIME(0,E27,0)</f>
        <v>0.59027777777777757</v>
      </c>
      <c r="G28" s="126"/>
    </row>
    <row r="29" spans="1:7" ht="92" customHeight="1" x14ac:dyDescent="0.5">
      <c r="A29" s="113">
        <f t="shared" ref="A29:A34" si="5">A28+0.01</f>
        <v>5.0599999999999987</v>
      </c>
      <c r="B29" s="92" t="s">
        <v>87</v>
      </c>
      <c r="C29" s="93" t="s">
        <v>93</v>
      </c>
      <c r="D29" s="93" t="s">
        <v>86</v>
      </c>
      <c r="E29" s="59">
        <v>5</v>
      </c>
      <c r="F29" s="66">
        <f t="shared" si="0"/>
        <v>0.59027777777777757</v>
      </c>
      <c r="G29" s="126"/>
    </row>
    <row r="30" spans="1:7" ht="140" customHeight="1" x14ac:dyDescent="0.5">
      <c r="A30" s="108">
        <f t="shared" si="5"/>
        <v>5.0699999999999985</v>
      </c>
      <c r="B30" s="116" t="s">
        <v>81</v>
      </c>
      <c r="C30" s="120" t="s">
        <v>90</v>
      </c>
      <c r="D30" s="120" t="s">
        <v>88</v>
      </c>
      <c r="E30" s="76">
        <v>0</v>
      </c>
      <c r="F30" s="77">
        <f>F29+TIME(0,E29,0)</f>
        <v>0.59374999999999978</v>
      </c>
      <c r="G30" s="126"/>
    </row>
    <row r="31" spans="1:7" ht="102.35" customHeight="1" x14ac:dyDescent="0.5">
      <c r="A31" s="108">
        <f t="shared" si="5"/>
        <v>5.0799999999999983</v>
      </c>
      <c r="B31" s="116" t="s">
        <v>81</v>
      </c>
      <c r="C31" s="120" t="s">
        <v>89</v>
      </c>
      <c r="D31" s="120" t="s">
        <v>88</v>
      </c>
      <c r="E31" s="76">
        <v>0</v>
      </c>
      <c r="F31" s="77">
        <f>F30+TIME(0,E30,0)</f>
        <v>0.59374999999999978</v>
      </c>
      <c r="G31" s="126"/>
    </row>
    <row r="32" spans="1:7" x14ac:dyDescent="0.5">
      <c r="A32" s="132">
        <f t="shared" si="5"/>
        <v>5.0899999999999981</v>
      </c>
      <c r="B32" s="133" t="s">
        <v>87</v>
      </c>
      <c r="C32" s="134" t="s">
        <v>96</v>
      </c>
      <c r="D32" s="134" t="s">
        <v>88</v>
      </c>
      <c r="E32" s="81">
        <v>5</v>
      </c>
      <c r="F32" s="82">
        <f>F29+TIME(0,E29,0)</f>
        <v>0.59374999999999978</v>
      </c>
      <c r="G32" s="126"/>
    </row>
    <row r="33" spans="1:10" ht="104" x14ac:dyDescent="0.5">
      <c r="A33" s="108">
        <f t="shared" si="5"/>
        <v>5.0999999999999979</v>
      </c>
      <c r="B33" s="116" t="s">
        <v>81</v>
      </c>
      <c r="C33" s="120" t="s">
        <v>92</v>
      </c>
      <c r="D33" s="120" t="s">
        <v>91</v>
      </c>
      <c r="E33" s="76">
        <v>0</v>
      </c>
      <c r="F33" s="77">
        <f t="shared" si="0"/>
        <v>0.59722222222222199</v>
      </c>
    </row>
    <row r="34" spans="1:10" s="83" customFormat="1" ht="130" x14ac:dyDescent="0.5">
      <c r="A34" s="132">
        <f t="shared" si="5"/>
        <v>5.1099999999999977</v>
      </c>
      <c r="B34" s="133" t="s">
        <v>87</v>
      </c>
      <c r="C34" s="134" t="s">
        <v>95</v>
      </c>
      <c r="D34" s="134" t="s">
        <v>91</v>
      </c>
      <c r="E34" s="81">
        <v>5</v>
      </c>
      <c r="F34" s="82">
        <f>F31+TIME(0,E31,0)</f>
        <v>0.59374999999999978</v>
      </c>
      <c r="G34" s="125"/>
    </row>
    <row r="35" spans="1:10" x14ac:dyDescent="0.5">
      <c r="A35" s="110"/>
      <c r="B35" s="133"/>
      <c r="C35" s="134"/>
      <c r="D35" s="134"/>
      <c r="E35" s="81"/>
      <c r="F35" s="82"/>
      <c r="G35" s="126"/>
    </row>
    <row r="36" spans="1:10" s="97" customFormat="1" x14ac:dyDescent="0.5">
      <c r="A36" s="107">
        <v>6</v>
      </c>
      <c r="B36" s="92"/>
      <c r="C36" s="84" t="s">
        <v>73</v>
      </c>
      <c r="D36" s="93"/>
      <c r="E36" s="59"/>
      <c r="F36" s="66">
        <f>F33+TIME(0,E33,0)</f>
        <v>0.59722222222222199</v>
      </c>
      <c r="G36" s="49"/>
      <c r="H36" s="96"/>
      <c r="I36" s="49"/>
      <c r="J36" s="49"/>
    </row>
    <row r="37" spans="1:10" x14ac:dyDescent="0.5">
      <c r="A37" s="95"/>
      <c r="B37" s="92"/>
      <c r="C37" s="93"/>
      <c r="D37" s="93"/>
      <c r="E37" s="59"/>
      <c r="F37" s="66">
        <f t="shared" si="0"/>
        <v>0.59722222222222199</v>
      </c>
      <c r="G37" s="49"/>
      <c r="H37" s="49"/>
      <c r="I37" s="49"/>
      <c r="J37" s="49"/>
    </row>
    <row r="38" spans="1:10" x14ac:dyDescent="0.5">
      <c r="A38" s="107">
        <v>7</v>
      </c>
      <c r="B38" s="92"/>
      <c r="C38" s="84" t="s">
        <v>64</v>
      </c>
      <c r="D38" s="93"/>
      <c r="E38" s="59"/>
      <c r="F38" s="66">
        <f t="shared" si="0"/>
        <v>0.59722222222222199</v>
      </c>
      <c r="G38" s="49"/>
      <c r="H38" s="49"/>
      <c r="I38" s="49"/>
      <c r="J38" s="49"/>
    </row>
    <row r="39" spans="1:10" x14ac:dyDescent="0.5">
      <c r="A39" s="94"/>
      <c r="B39" s="92"/>
      <c r="C39" s="98"/>
      <c r="D39" s="122"/>
      <c r="E39" s="123"/>
      <c r="F39" s="66">
        <f t="shared" si="0"/>
        <v>0.59722222222222199</v>
      </c>
      <c r="G39" s="49"/>
      <c r="H39" s="49"/>
      <c r="I39" s="49"/>
      <c r="J39" s="49"/>
    </row>
    <row r="40" spans="1:10" x14ac:dyDescent="0.5">
      <c r="A40" s="112">
        <f>8</f>
        <v>8</v>
      </c>
      <c r="B40" s="92"/>
      <c r="C40" s="117" t="s">
        <v>76</v>
      </c>
      <c r="D40" s="122"/>
      <c r="E40" s="123"/>
      <c r="F40" s="66">
        <f t="shared" si="0"/>
        <v>0.59722222222222199</v>
      </c>
      <c r="G40" s="49"/>
      <c r="H40" s="49"/>
      <c r="I40" s="49"/>
      <c r="J40" s="49"/>
    </row>
    <row r="41" spans="1:10" ht="27.7" customHeight="1" x14ac:dyDescent="0.5">
      <c r="A41" s="113">
        <f t="shared" ref="A41:A44" si="6">A40+0.01</f>
        <v>8.01</v>
      </c>
      <c r="B41" s="92" t="s">
        <v>8</v>
      </c>
      <c r="C41" s="98" t="s">
        <v>79</v>
      </c>
      <c r="D41" s="122" t="s">
        <v>59</v>
      </c>
      <c r="E41" s="123">
        <v>2</v>
      </c>
      <c r="F41" s="66">
        <f t="shared" si="0"/>
        <v>0.59722222222222199</v>
      </c>
      <c r="G41" s="49"/>
      <c r="H41" s="49"/>
      <c r="I41" s="49"/>
      <c r="J41" s="49"/>
    </row>
    <row r="42" spans="1:10" x14ac:dyDescent="0.5">
      <c r="A42" s="108">
        <f t="shared" si="6"/>
        <v>8.02</v>
      </c>
      <c r="B42" s="116" t="s">
        <v>68</v>
      </c>
      <c r="C42" s="129" t="s">
        <v>77</v>
      </c>
      <c r="D42" s="85" t="s">
        <v>59</v>
      </c>
      <c r="E42" s="118">
        <v>0</v>
      </c>
      <c r="F42" s="77">
        <f t="shared" si="0"/>
        <v>0.59861111111111087</v>
      </c>
      <c r="G42" s="49"/>
      <c r="H42" s="49"/>
      <c r="I42" s="49"/>
      <c r="J42" s="49"/>
    </row>
    <row r="43" spans="1:10" ht="39" x14ac:dyDescent="0.5">
      <c r="A43" s="108">
        <f t="shared" si="6"/>
        <v>8.0299999999999994</v>
      </c>
      <c r="B43" s="116" t="s">
        <v>68</v>
      </c>
      <c r="C43" s="129" t="s">
        <v>78</v>
      </c>
      <c r="D43" s="85" t="s">
        <v>59</v>
      </c>
      <c r="E43" s="130">
        <v>0</v>
      </c>
      <c r="F43" s="77">
        <f t="shared" si="0"/>
        <v>0.59861111111111087</v>
      </c>
      <c r="G43" s="49"/>
      <c r="H43" s="49"/>
      <c r="I43" s="49"/>
      <c r="J43" s="49"/>
    </row>
    <row r="44" spans="1:10" x14ac:dyDescent="0.5">
      <c r="A44" s="113">
        <f t="shared" si="6"/>
        <v>8.0399999999999991</v>
      </c>
      <c r="B44" s="92" t="s">
        <v>68</v>
      </c>
      <c r="C44" s="98"/>
      <c r="D44" s="122"/>
      <c r="E44" s="123"/>
      <c r="F44" s="66">
        <f t="shared" si="0"/>
        <v>0.59861111111111087</v>
      </c>
      <c r="G44" s="49"/>
      <c r="H44" s="49"/>
      <c r="I44" s="49"/>
      <c r="J44" s="49"/>
    </row>
    <row r="45" spans="1:10" x14ac:dyDescent="0.5">
      <c r="A45" s="93"/>
      <c r="B45" s="92"/>
      <c r="C45" s="98"/>
      <c r="D45" s="122"/>
      <c r="E45" s="123"/>
      <c r="F45" s="66">
        <f t="shared" si="0"/>
        <v>0.59861111111111087</v>
      </c>
      <c r="G45" s="49"/>
      <c r="H45" s="49"/>
      <c r="I45" s="49"/>
      <c r="J45" s="49"/>
    </row>
    <row r="46" spans="1:10" ht="26" x14ac:dyDescent="0.5">
      <c r="A46" s="115">
        <f>9</f>
        <v>9</v>
      </c>
      <c r="B46" s="92" t="s">
        <v>61</v>
      </c>
      <c r="C46" s="99" t="s">
        <v>31</v>
      </c>
      <c r="D46" s="93" t="s">
        <v>32</v>
      </c>
      <c r="E46" s="81">
        <v>5</v>
      </c>
      <c r="F46" s="66">
        <f t="shared" si="0"/>
        <v>0.59861111111111087</v>
      </c>
      <c r="G46" s="49"/>
      <c r="H46" s="49"/>
      <c r="I46" s="49"/>
      <c r="J46" s="49"/>
    </row>
    <row r="47" spans="1:10" ht="14.35" customHeight="1" thickBot="1" x14ac:dyDescent="0.55000000000000004">
      <c r="A47" s="114">
        <f>10</f>
        <v>10</v>
      </c>
      <c r="B47" s="100" t="s">
        <v>7</v>
      </c>
      <c r="C47" s="101" t="s">
        <v>36</v>
      </c>
      <c r="D47" s="102" t="s">
        <v>1</v>
      </c>
      <c r="E47" s="103"/>
      <c r="F47" s="104">
        <v>0.625</v>
      </c>
      <c r="G47" s="131"/>
      <c r="H47" s="49"/>
    </row>
    <row r="51" spans="3:3" x14ac:dyDescent="0.5">
      <c r="C51" s="106"/>
    </row>
    <row r="52" spans="3:3" x14ac:dyDescent="0.5">
      <c r="C52" s="106"/>
    </row>
  </sheetData>
  <mergeCells count="1">
    <mergeCell ref="G9:I9"/>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110" zoomScaleNormal="110" workbookViewId="0">
      <selection activeCell="E6" sqref="E6"/>
    </sheetView>
  </sheetViews>
  <sheetFormatPr defaultRowHeight="14.35" x14ac:dyDescent="0.5"/>
  <cols>
    <col min="2" max="2" width="16.234375" customWidth="1"/>
    <col min="3" max="3" width="27.5859375" customWidth="1"/>
    <col min="4" max="5" width="11.5859375" customWidth="1"/>
    <col min="6" max="9" width="11.5859375" style="5" customWidth="1"/>
  </cols>
  <sheetData>
    <row r="1" spans="1:9" ht="14.7" thickBot="1" x14ac:dyDescent="0.55000000000000004">
      <c r="F1" s="13"/>
    </row>
    <row r="2" spans="1:9" ht="45.75" customHeight="1" thickBot="1" x14ac:dyDescent="0.55000000000000004">
      <c r="B2" s="38" t="s">
        <v>10</v>
      </c>
      <c r="C2" s="39" t="s">
        <v>11</v>
      </c>
      <c r="D2" s="40" t="s">
        <v>12</v>
      </c>
      <c r="E2" s="43" t="s">
        <v>60</v>
      </c>
      <c r="F2" s="19"/>
      <c r="G2" s="21" t="s">
        <v>51</v>
      </c>
      <c r="H2" s="22" t="s">
        <v>49</v>
      </c>
      <c r="I2" s="23" t="s">
        <v>52</v>
      </c>
    </row>
    <row r="3" spans="1:9" x14ac:dyDescent="0.5">
      <c r="A3">
        <v>1</v>
      </c>
      <c r="B3" s="17" t="s">
        <v>13</v>
      </c>
      <c r="C3" s="18" t="s">
        <v>47</v>
      </c>
      <c r="D3" s="44">
        <v>1</v>
      </c>
      <c r="E3" s="46"/>
      <c r="F3" s="20"/>
      <c r="G3" s="24"/>
      <c r="H3" s="9"/>
      <c r="I3" s="25"/>
    </row>
    <row r="4" spans="1:9" x14ac:dyDescent="0.5">
      <c r="A4">
        <v>2</v>
      </c>
      <c r="B4" s="1" t="s">
        <v>14</v>
      </c>
      <c r="C4" s="2" t="s">
        <v>15</v>
      </c>
      <c r="D4" s="35">
        <v>1</v>
      </c>
      <c r="E4" s="47"/>
      <c r="F4" s="20"/>
      <c r="G4" s="24"/>
      <c r="H4" s="9"/>
      <c r="I4" s="25"/>
    </row>
    <row r="5" spans="1:9" x14ac:dyDescent="0.5">
      <c r="A5">
        <v>3</v>
      </c>
      <c r="B5" s="1" t="s">
        <v>14</v>
      </c>
      <c r="C5" s="2" t="s">
        <v>22</v>
      </c>
      <c r="D5" s="35">
        <v>1</v>
      </c>
      <c r="E5" s="47"/>
      <c r="F5" s="20"/>
      <c r="G5" s="26"/>
      <c r="H5" s="10"/>
      <c r="I5" s="27"/>
    </row>
    <row r="6" spans="1:9" x14ac:dyDescent="0.5">
      <c r="A6">
        <v>4</v>
      </c>
      <c r="B6" s="1" t="s">
        <v>16</v>
      </c>
      <c r="C6" s="2" t="s">
        <v>17</v>
      </c>
      <c r="D6" s="35">
        <v>1</v>
      </c>
      <c r="E6" s="47"/>
      <c r="F6" s="20"/>
      <c r="G6" s="26"/>
      <c r="H6" s="10"/>
      <c r="I6" s="27"/>
    </row>
    <row r="7" spans="1:9" x14ac:dyDescent="0.5">
      <c r="A7">
        <v>5</v>
      </c>
      <c r="B7" s="1" t="s">
        <v>18</v>
      </c>
      <c r="C7" s="2" t="s">
        <v>19</v>
      </c>
      <c r="D7" s="35">
        <v>1</v>
      </c>
      <c r="E7" s="47"/>
      <c r="F7" s="20"/>
      <c r="G7" s="26"/>
      <c r="H7" s="10"/>
      <c r="I7" s="27"/>
    </row>
    <row r="8" spans="1:9" x14ac:dyDescent="0.5">
      <c r="A8">
        <v>6</v>
      </c>
      <c r="B8" s="1" t="s">
        <v>30</v>
      </c>
      <c r="C8" s="2" t="s">
        <v>57</v>
      </c>
      <c r="D8" s="35">
        <v>1</v>
      </c>
      <c r="E8" s="47"/>
      <c r="F8" s="20"/>
      <c r="G8" s="26"/>
      <c r="H8" s="10"/>
      <c r="I8" s="27"/>
    </row>
    <row r="9" spans="1:9" x14ac:dyDescent="0.5">
      <c r="A9">
        <v>7</v>
      </c>
      <c r="B9" s="1">
        <v>1</v>
      </c>
      <c r="C9" s="2" t="s">
        <v>58</v>
      </c>
      <c r="D9" s="35">
        <v>1</v>
      </c>
      <c r="E9" s="47"/>
      <c r="F9" s="20"/>
      <c r="G9" s="26"/>
      <c r="H9" s="10"/>
      <c r="I9" s="27"/>
    </row>
    <row r="10" spans="1:9" x14ac:dyDescent="0.5">
      <c r="A10">
        <v>8</v>
      </c>
      <c r="B10" s="1">
        <v>3</v>
      </c>
      <c r="C10" s="2" t="s">
        <v>21</v>
      </c>
      <c r="D10" s="35">
        <v>1</v>
      </c>
      <c r="E10" s="47"/>
      <c r="F10" s="20"/>
      <c r="G10" s="26"/>
      <c r="H10" s="10"/>
      <c r="I10" s="27"/>
    </row>
    <row r="11" spans="1:9" x14ac:dyDescent="0.5">
      <c r="A11">
        <v>9</v>
      </c>
      <c r="B11" s="1">
        <v>11</v>
      </c>
      <c r="C11" s="15" t="s">
        <v>56</v>
      </c>
      <c r="D11" s="35">
        <v>1</v>
      </c>
      <c r="E11" s="47"/>
      <c r="F11" s="20"/>
      <c r="G11" s="26"/>
      <c r="H11" s="10"/>
      <c r="I11" s="27"/>
    </row>
    <row r="12" spans="1:9" x14ac:dyDescent="0.5">
      <c r="A12">
        <v>10</v>
      </c>
      <c r="B12" s="1">
        <v>15</v>
      </c>
      <c r="C12" s="2" t="s">
        <v>34</v>
      </c>
      <c r="D12" s="35">
        <v>1</v>
      </c>
      <c r="E12" s="47"/>
      <c r="F12" s="20"/>
      <c r="G12" s="26"/>
      <c r="H12" s="10"/>
      <c r="I12" s="27"/>
    </row>
    <row r="13" spans="1:9" ht="15" customHeight="1" x14ac:dyDescent="0.5">
      <c r="A13">
        <v>11</v>
      </c>
      <c r="B13" s="1">
        <v>18</v>
      </c>
      <c r="C13" s="2" t="s">
        <v>55</v>
      </c>
      <c r="D13" s="35">
        <v>1</v>
      </c>
      <c r="E13" s="47"/>
      <c r="F13" s="20"/>
      <c r="G13" s="26"/>
      <c r="H13" s="10"/>
      <c r="I13" s="27"/>
    </row>
    <row r="14" spans="1:9" x14ac:dyDescent="0.5">
      <c r="A14">
        <v>12</v>
      </c>
      <c r="B14" s="1">
        <v>19</v>
      </c>
      <c r="C14" s="2" t="s">
        <v>24</v>
      </c>
      <c r="D14" s="35">
        <v>1</v>
      </c>
      <c r="E14" s="47"/>
      <c r="F14" s="20"/>
      <c r="G14" s="26"/>
      <c r="H14" s="10"/>
      <c r="I14" s="27"/>
    </row>
    <row r="15" spans="1:9" x14ac:dyDescent="0.5">
      <c r="A15">
        <v>15</v>
      </c>
      <c r="B15" s="1">
        <v>24</v>
      </c>
      <c r="C15" s="2" t="s">
        <v>50</v>
      </c>
      <c r="D15" s="35">
        <v>1</v>
      </c>
      <c r="E15" s="47"/>
      <c r="F15" s="20"/>
      <c r="G15" s="26"/>
      <c r="H15" s="10"/>
      <c r="I15" s="27"/>
    </row>
    <row r="16" spans="1:9" ht="18" customHeight="1" x14ac:dyDescent="0.5">
      <c r="A16">
        <v>16</v>
      </c>
      <c r="B16" s="1" t="s">
        <v>25</v>
      </c>
      <c r="C16" s="2" t="s">
        <v>26</v>
      </c>
      <c r="D16" s="35" t="s">
        <v>23</v>
      </c>
      <c r="E16" s="47"/>
      <c r="F16" s="37"/>
      <c r="G16" s="28" t="s">
        <v>45</v>
      </c>
      <c r="H16" s="11" t="s">
        <v>45</v>
      </c>
      <c r="I16" s="29" t="s">
        <v>45</v>
      </c>
    </row>
    <row r="17" spans="1:9" ht="18" customHeight="1" x14ac:dyDescent="0.5">
      <c r="A17">
        <v>17</v>
      </c>
      <c r="B17" s="1" t="s">
        <v>25</v>
      </c>
      <c r="C17" s="2" t="s">
        <v>20</v>
      </c>
      <c r="D17" s="35" t="s">
        <v>23</v>
      </c>
      <c r="E17" s="47"/>
      <c r="F17" s="37"/>
      <c r="G17" s="28"/>
      <c r="H17" s="11"/>
      <c r="I17" s="29"/>
    </row>
    <row r="18" spans="1:9" ht="18" customHeight="1" thickBot="1" x14ac:dyDescent="0.55000000000000004">
      <c r="A18">
        <v>18</v>
      </c>
      <c r="B18" s="3" t="s">
        <v>54</v>
      </c>
      <c r="C18" s="4" t="s">
        <v>53</v>
      </c>
      <c r="D18" s="36" t="s">
        <v>23</v>
      </c>
      <c r="E18" s="48"/>
      <c r="F18" s="37"/>
      <c r="G18" s="28" t="s">
        <v>45</v>
      </c>
      <c r="H18" s="11" t="s">
        <v>45</v>
      </c>
      <c r="I18" s="29" t="s">
        <v>45</v>
      </c>
    </row>
    <row r="19" spans="1:9" ht="38.25" customHeight="1" thickTop="1" thickBot="1" x14ac:dyDescent="0.55000000000000004">
      <c r="B19" s="41"/>
      <c r="C19" s="16" t="s">
        <v>27</v>
      </c>
      <c r="D19" s="45">
        <f>SUM(D3:D18)</f>
        <v>13</v>
      </c>
      <c r="E19" s="42">
        <f>SUM(E3:E18)</f>
        <v>0</v>
      </c>
      <c r="F19" s="8" t="s">
        <v>42</v>
      </c>
      <c r="G19" s="30">
        <f>COUNTIF(G3:G15,"y")</f>
        <v>0</v>
      </c>
      <c r="H19" s="7">
        <f>COUNTIF(H3:H15,"y")</f>
        <v>0</v>
      </c>
      <c r="I19" s="31">
        <f>COUNTIF(I3:I15,"y")</f>
        <v>0</v>
      </c>
    </row>
    <row r="20" spans="1:9" ht="16" thickTop="1" thickBot="1" x14ac:dyDescent="0.55000000000000004">
      <c r="F20" s="8" t="s">
        <v>43</v>
      </c>
      <c r="G20" s="30">
        <f>COUNTIF(G3:G15,"n")</f>
        <v>0</v>
      </c>
      <c r="H20" s="7">
        <f>COUNTIF(H3:H15,"n")</f>
        <v>0</v>
      </c>
      <c r="I20" s="31">
        <f>COUNTIF(I3:I15,"n")</f>
        <v>0</v>
      </c>
    </row>
    <row r="21" spans="1:9" ht="16" thickTop="1" thickBot="1" x14ac:dyDescent="0.55000000000000004">
      <c r="F21" s="8" t="s">
        <v>44</v>
      </c>
      <c r="G21" s="32">
        <f>COUNTIF(G3:G15,"a")</f>
        <v>0</v>
      </c>
      <c r="H21" s="33">
        <f>COUNTIF(H3:H15,"a")</f>
        <v>0</v>
      </c>
      <c r="I21" s="34">
        <f>COUNTIF(I3:I15,"a")</f>
        <v>0</v>
      </c>
    </row>
    <row r="22" spans="1:9" x14ac:dyDescent="0.5">
      <c r="B22" t="s">
        <v>28</v>
      </c>
    </row>
    <row r="23" spans="1:9" x14ac:dyDescent="0.5">
      <c r="B23" s="12" t="s">
        <v>39</v>
      </c>
    </row>
    <row r="24" spans="1:9" x14ac:dyDescent="0.5">
      <c r="B24" s="12" t="s">
        <v>40</v>
      </c>
    </row>
    <row r="25" spans="1:9" x14ac:dyDescent="0.5">
      <c r="A25" s="6"/>
      <c r="B25" s="12" t="s">
        <v>37</v>
      </c>
    </row>
    <row r="26" spans="1:9" x14ac:dyDescent="0.5">
      <c r="B26" s="12" t="s">
        <v>33</v>
      </c>
    </row>
    <row r="27" spans="1:9" x14ac:dyDescent="0.5">
      <c r="B27" s="12" t="s">
        <v>38</v>
      </c>
    </row>
    <row r="28" spans="1:9" x14ac:dyDescent="0.5">
      <c r="B28" s="12" t="s">
        <v>41</v>
      </c>
    </row>
    <row r="30" spans="1:9" x14ac:dyDescent="0.5">
      <c r="B30" s="14" t="s">
        <v>48</v>
      </c>
    </row>
    <row r="31" spans="1:9" x14ac:dyDescent="0.5">
      <c r="B31" s="12"/>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6C5A-65CD-45E4-BD29-9C2B404F0E5B}">
  <ds:schemaRefs>
    <ds:schemaRef ds:uri="http://purl.org/dc/terms/"/>
    <ds:schemaRef ds:uri="http://schemas.microsoft.com/office/2006/metadata/properties"/>
    <ds:schemaRef ds:uri="http://schemas.microsoft.com/office/2006/documentManagement/types"/>
    <ds:schemaRef ds:uri="cc9c437c-ae0c-4066-8d90-a0f7de786127"/>
    <ds:schemaRef ds:uri="http://purl.org/dc/elements/1.1/"/>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0D932B-FFA8-4B28-9711-93EDA325E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1 Oct Agenda</vt:lpstr>
      <vt:lpstr>EC Roster - Vote Calculator</vt:lpstr>
      <vt:lpstr>'EC Telecon Tues 1 Oct Agenda'!Print_Area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EC-15-0031-00</dc:subject>
  <dc:creator>Jon Rosdahl</dc:creator>
  <cp:lastModifiedBy>John DAmbrosia</cp:lastModifiedBy>
  <cp:lastPrinted>2014-10-07T16:46:30Z</cp:lastPrinted>
  <dcterms:created xsi:type="dcterms:W3CDTF">2014-06-02T22:59:39Z</dcterms:created>
  <dcterms:modified xsi:type="dcterms:W3CDTF">2020-10-02T13:03:30Z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