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0_1006/"/>
    </mc:Choice>
  </mc:AlternateContent>
  <xr:revisionPtr revIDLastSave="94" documentId="8_{0DBD9FED-9DA4-43B8-9DF9-D4E75E5A7C09}" xr6:coauthVersionLast="45" xr6:coauthVersionMax="45" xr10:uidLastSave="{398632FA-E454-4070-91BA-7E4A48A91F59}"/>
  <bookViews>
    <workbookView xWindow="-38655" yWindow="525" windowWidth="16320" windowHeight="29265" xr2:uid="{00000000-000D-0000-FFFF-FFFF00000000}"/>
  </bookViews>
  <sheets>
    <sheet name="EC Telecon Tues 1 Oct Agenda" sheetId="1" r:id="rId1"/>
    <sheet name="EC Roster - Vote Calculator" sheetId="2" r:id="rId2"/>
  </sheets>
  <definedNames>
    <definedName name="_xlnm.Print_Area" localSheetId="0">'EC Telecon Tues 1 Oct Agenda'!$A$1:$G$35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1" l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A32" i="1"/>
  <c r="A29" i="1"/>
  <c r="A30" i="1" s="1"/>
  <c r="A31" i="1" s="1"/>
  <c r="A28" i="1"/>
  <c r="A34" i="1" l="1"/>
  <c r="A35" i="1"/>
  <c r="A13" i="1" l="1"/>
  <c r="A9" i="1"/>
  <c r="A10" i="1" s="1"/>
  <c r="A11" i="1" s="1"/>
  <c r="A8" i="1"/>
  <c r="A14" i="1" l="1"/>
  <c r="A15" i="1" s="1"/>
  <c r="A16" i="1" s="1"/>
  <c r="A17" i="1" s="1"/>
  <c r="A18" i="1" s="1"/>
  <c r="E19" i="2"/>
  <c r="H21" i="2" l="1"/>
  <c r="H20" i="2"/>
  <c r="H19" i="2"/>
  <c r="I21" i="2" l="1"/>
  <c r="I20" i="2"/>
  <c r="I19" i="2"/>
  <c r="G21" i="2"/>
  <c r="G20" i="2"/>
  <c r="G19" i="2"/>
  <c r="F8" i="1" l="1"/>
  <c r="D19" i="2" l="1"/>
  <c r="F9" i="1"/>
</calcChain>
</file>

<file path=xl/sharedStrings.xml><?xml version="1.0" encoding="utf-8"?>
<sst xmlns="http://schemas.openxmlformats.org/spreadsheetml/2006/main" count="115" uniqueCount="82">
  <si>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</si>
  <si>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</si>
  <si>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</si>
  <si>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</si>
  <si>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</si>
  <si>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</si>
  <si>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</si>
  <si>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</si>
  <si>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</si>
  <si>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</si>
  <si>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</si>
  <si>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</si>
  <si>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</si>
  <si>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</si>
  <si>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</si>
  <si>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</si>
  <si>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</si>
  <si>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</si>
  <si>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</si>
  <si>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</si>
  <si>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</si>
  <si>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</si>
  <si>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</si>
  <si>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</si>
  <si>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</si>
  <si>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</si>
  <si>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</si>
  <si>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</si>
  <si>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</si>
  <si>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</si>
  <si>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</si>
  <si>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</si>
  <si>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</si>
  <si>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</si>
  <si>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>Bob Heile</t>
  </si>
  <si>
    <t xml:space="preserve">APPROVE OR MODIFY AGENDA - </t>
  </si>
  <si>
    <t xml:space="preserve"> Adjourn</t>
  </si>
  <si>
    <t>Nic Orlando - IEEE-SA</t>
  </si>
  <si>
    <t>Patrick Slatts - IEEE-SA</t>
  </si>
  <si>
    <t>Jonathan Goldberg - IEEE-SA</t>
  </si>
  <si>
    <t>Jodi Haasz - IEEE-SA</t>
  </si>
  <si>
    <t>Rick Alvin (Linespeed)</t>
  </si>
  <si>
    <t>yes</t>
  </si>
  <si>
    <t xml:space="preserve">No </t>
  </si>
  <si>
    <t>abstain</t>
  </si>
  <si>
    <t>nv</t>
  </si>
  <si>
    <t>DRAFT AGENDA  -  IEEE 802 LMSC EXECUTIVE COMMITTEE INTERIM TELECON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</si>
  <si>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</si>
  <si>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</si>
  <si>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</si>
  <si>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</si>
  <si>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</si>
  <si>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</si>
  <si>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</si>
  <si>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</si>
  <si>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>Jay Holcomb</t>
  </si>
  <si>
    <t xml:space="preserve">Dorothy Stanley </t>
  </si>
  <si>
    <t>George Zimmerman</t>
  </si>
  <si>
    <t>Glenn Parsons /John Messenger</t>
  </si>
  <si>
    <t>D'Ambrosia</t>
  </si>
  <si>
    <t>Attendance</t>
  </si>
  <si>
    <t>DT</t>
  </si>
  <si>
    <t>EC Monthly Teleconference Calls</t>
  </si>
  <si>
    <t>Future Venue Update</t>
  </si>
  <si>
    <t>Other Business</t>
  </si>
  <si>
    <t>Tuesday 1:00PM-3:00PM ET, 6 Oct 2020</t>
  </si>
  <si>
    <t>Elimination of 802 Ombudsman role</t>
  </si>
  <si>
    <t>Announcement - Temporary appointment of Pat and Rick to 802.15 WG Chair and Vice Chair and election plans</t>
  </si>
  <si>
    <t>II*</t>
  </si>
  <si>
    <t xml:space="preserve">IEEE-SA Participation / Copyright Policies 
Reference - https://ieee802.org/sapolicies.shtml </t>
  </si>
  <si>
    <t>MI*</t>
  </si>
  <si>
    <t xml:space="preserve">Approve the following minutes
9/1/20 EC Teleconference - https://mentor.ieee.org/802-ec/dcn/20/ec-20-0105-01-00EC-01-sept-2020-ec-teleconference-minutes.pdf </t>
  </si>
  <si>
    <t>R1</t>
  </si>
  <si>
    <t>Agenda Items from WG / TAG Chairs</t>
  </si>
  <si>
    <t>Standing Committee Reports</t>
  </si>
  <si>
    <t>Treasurer's Update</t>
  </si>
  <si>
    <t>Zimmerman</t>
  </si>
  <si>
    <t>Reminders</t>
  </si>
  <si>
    <t>IEEE 802 Orientation - 28 Oct (10:00am to 11:30am ET)</t>
  </si>
  <si>
    <t xml:space="preserve">IEEE 802 EC Opening Meeting (Nov 2020 Plenary)
30 Oct 2020 1pm to 3pm ET
Agenda - TBA </t>
  </si>
  <si>
    <t xml:space="preserve">Tutorial - "802.11 WLAN and 3GPP 5G System Interworking" - 13 Oct 10:00am to 11:20am ET
</t>
  </si>
  <si>
    <r>
      <rPr>
        <b/>
        <sz val="10"/>
        <color rgb="FF000000"/>
        <rFont val="Calibri"/>
        <family val="2"/>
        <scheme val="minor"/>
      </rPr>
      <t>Update - EC Action Item Summary</t>
    </r>
    <r>
      <rPr>
        <sz val="10"/>
        <color indexed="8"/>
        <rFont val="Calibri"/>
        <family val="2"/>
        <scheme val="minor"/>
      </rPr>
      <t xml:space="preserve">
See https://mentor.ieee.org/802-ec/dcn/19/ec-19-0085-27-00EC-ec-action-items-ongoing.pdf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</si>
</sst>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2" fontId="6" fillId="0" borderId="0" xfId="0" applyNumberFormat="1" applyFont="1" applyFill="1" applyBorder="1" applyAlignment="1" applyProtection="1">
      <alignment horizontal="left" vertical="top" wrapText="1"/>
    </xf>
    <xf numFmtId="164" fontId="6" fillId="0" borderId="10" xfId="0" applyNumberFormat="1" applyFont="1" applyFill="1" applyBorder="1" applyAlignment="1" applyProtection="1">
      <alignment horizontal="left" vertical="top" wrapText="1"/>
    </xf>
    <xf numFmtId="164" fontId="7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left" vertical="top" wrapText="1"/>
    </xf>
    <xf numFmtId="1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2" xfId="0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Fill="1" applyBorder="1" applyAlignment="1" applyProtection="1">
      <alignment horizontal="right" vertical="center" wrapText="1"/>
    </xf>
    <xf numFmtId="166" fontId="7" fillId="5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" fontId="6" fillId="0" borderId="1" xfId="0" applyNumberFormat="1" applyFont="1" applyFill="1" applyBorder="1" applyAlignment="1" applyProtection="1">
      <alignment horizontal="center" vertical="top" wrapText="1"/>
    </xf>
    <xf numFmtId="164" fontId="6" fillId="0" borderId="13" xfId="0" applyNumberFormat="1" applyFont="1" applyFill="1" applyBorder="1" applyAlignment="1" applyProtection="1">
      <alignment horizontal="right" vertical="top" wrapText="1"/>
    </xf>
    <xf numFmtId="164" fontId="6" fillId="0" borderId="2" xfId="0" applyNumberFormat="1" applyFont="1" applyFill="1" applyBorder="1" applyAlignment="1" applyProtection="1">
      <alignment vertical="top" wrapText="1"/>
    </xf>
    <xf numFmtId="164" fontId="7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164" fontId="6" fillId="0" borderId="1" xfId="0" applyNumberFormat="1" applyFont="1" applyFill="1" applyBorder="1" applyAlignment="1" applyProtection="1">
      <alignment vertical="top" wrapText="1"/>
    </xf>
    <xf numFmtId="165" fontId="6" fillId="0" borderId="13" xfId="0" applyNumberFormat="1" applyFont="1" applyFill="1" applyBorder="1" applyAlignment="1" applyProtection="1">
      <alignment horizontal="right" vertical="top" wrapText="1"/>
    </xf>
    <xf numFmtId="164" fontId="6" fillId="2" borderId="2" xfId="0" applyNumberFormat="1" applyFont="1" applyFill="1" applyBorder="1" applyAlignment="1" applyProtection="1">
      <alignment horizontal="left" vertical="top" wrapText="1"/>
    </xf>
    <xf numFmtId="164" fontId="7" fillId="2" borderId="1" xfId="0" applyNumberFormat="1" applyFont="1" applyFill="1" applyBorder="1" applyAlignment="1" applyProtection="1">
      <alignment horizontal="center" vertical="top" wrapText="1"/>
    </xf>
    <xf numFmtId="164" fontId="6" fillId="2" borderId="1" xfId="0" applyNumberFormat="1" applyFont="1" applyFill="1" applyBorder="1" applyAlignment="1" applyProtection="1">
      <alignment vertical="top" wrapText="1"/>
    </xf>
    <xf numFmtId="164" fontId="6" fillId="2" borderId="1" xfId="0" applyNumberFormat="1" applyFont="1" applyFill="1" applyBorder="1" applyAlignment="1" applyProtection="1">
      <alignment horizontal="left" vertical="top" wrapText="1"/>
    </xf>
    <xf numFmtId="1" fontId="6" fillId="2" borderId="1" xfId="0" applyNumberFormat="1" applyFont="1" applyFill="1" applyBorder="1" applyAlignment="1" applyProtection="1">
      <alignment horizontal="center" vertical="top" wrapText="1"/>
    </xf>
    <xf numFmtId="164" fontId="6" fillId="2" borderId="13" xfId="0" applyNumberFormat="1" applyFont="1" applyFill="1" applyBorder="1" applyAlignment="1" applyProtection="1">
      <alignment horizontal="right" vertical="top" wrapText="1"/>
    </xf>
    <xf numFmtId="164" fontId="6" fillId="3" borderId="2" xfId="0" applyNumberFormat="1" applyFont="1" applyFill="1" applyBorder="1" applyAlignment="1" applyProtection="1">
      <alignment vertical="top" wrapText="1"/>
    </xf>
    <xf numFmtId="164" fontId="7" fillId="3" borderId="1" xfId="0" applyNumberFormat="1" applyFont="1" applyFill="1" applyBorder="1" applyAlignment="1" applyProtection="1">
      <alignment horizontal="center" vertical="top" wrapText="1"/>
    </xf>
    <xf numFmtId="164" fontId="6" fillId="3" borderId="1" xfId="0" applyNumberFormat="1" applyFont="1" applyFill="1" applyBorder="1" applyAlignment="1" applyProtection="1">
      <alignment horizontal="left" vertical="top" wrapText="1"/>
    </xf>
    <xf numFmtId="1" fontId="6" fillId="3" borderId="1" xfId="0" applyNumberFormat="1" applyFont="1" applyFill="1" applyBorder="1" applyAlignment="1" applyProtection="1">
      <alignment horizontal="center" vertical="top" wrapText="1"/>
    </xf>
    <xf numFmtId="165" fontId="6" fillId="3" borderId="13" xfId="0" applyNumberFormat="1" applyFont="1" applyFill="1" applyBorder="1" applyAlignment="1" applyProtection="1">
      <alignment horizontal="right" vertical="top" wrapText="1"/>
    </xf>
    <xf numFmtId="164" fontId="6" fillId="4" borderId="2" xfId="0" applyNumberFormat="1" applyFont="1" applyFill="1" applyBorder="1" applyAlignment="1" applyProtection="1">
      <alignment vertical="top" wrapText="1"/>
    </xf>
    <xf numFmtId="164" fontId="7" fillId="4" borderId="1" xfId="0" applyNumberFormat="1" applyFont="1" applyFill="1" applyBorder="1" applyAlignment="1" applyProtection="1">
      <alignment horizontal="center" vertical="top" wrapText="1"/>
    </xf>
    <xf numFmtId="164" fontId="6" fillId="4" borderId="1" xfId="0" applyNumberFormat="1" applyFont="1" applyFill="1" applyBorder="1" applyAlignment="1" applyProtection="1">
      <alignment horizontal="left" vertical="top" wrapText="1"/>
    </xf>
    <xf numFmtId="1" fontId="6" fillId="4" borderId="1" xfId="0" applyNumberFormat="1" applyFont="1" applyFill="1" applyBorder="1" applyAlignment="1" applyProtection="1">
      <alignment horizontal="center" vertical="top" wrapText="1"/>
    </xf>
    <xf numFmtId="165" fontId="6" fillId="4" borderId="13" xfId="0" applyNumberFormat="1" applyFont="1" applyFill="1" applyBorder="1" applyAlignment="1" applyProtection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0" fontId="8" fillId="4" borderId="0" xfId="0" applyFont="1" applyFill="1" applyAlignment="1">
      <alignment vertical="top" wrapText="1"/>
    </xf>
    <xf numFmtId="2" fontId="10" fillId="0" borderId="1" xfId="0" applyNumberFormat="1" applyFont="1" applyFill="1" applyBorder="1" applyAlignment="1" applyProtection="1">
      <alignment horizontal="left" vertical="top" wrapText="1"/>
    </xf>
    <xf numFmtId="165" fontId="10" fillId="0" borderId="13" xfId="0" applyNumberFormat="1" applyFont="1" applyFill="1" applyBorder="1" applyAlignment="1" applyProtection="1">
      <alignment horizontal="right" vertical="top" wrapText="1"/>
    </xf>
    <xf numFmtId="0" fontId="8" fillId="0" borderId="0" xfId="0" applyFont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9" fillId="3" borderId="1" xfId="0" applyNumberFormat="1" applyFont="1" applyFill="1" applyBorder="1" applyAlignment="1">
      <alignment vertical="top" wrapText="1"/>
    </xf>
    <xf numFmtId="2" fontId="11" fillId="3" borderId="1" xfId="0" applyNumberFormat="1" applyFont="1" applyFill="1" applyBorder="1" applyAlignment="1">
      <alignment vertical="top"/>
    </xf>
    <xf numFmtId="0" fontId="8" fillId="0" borderId="0" xfId="0" applyFont="1" applyBorder="1" applyAlignment="1">
      <alignment horizontal="left" vertical="top" wrapText="1" indent="2"/>
    </xf>
    <xf numFmtId="0" fontId="8" fillId="4" borderId="0" xfId="0" applyFont="1" applyFill="1" applyBorder="1" applyAlignment="1">
      <alignment horizontal="left" vertical="top" wrapText="1" indent="2"/>
    </xf>
    <xf numFmtId="2" fontId="9" fillId="4" borderId="1" xfId="0" applyNumberFormat="1" applyFont="1" applyFill="1" applyBorder="1" applyAlignment="1">
      <alignment vertical="top" wrapText="1"/>
    </xf>
    <xf numFmtId="2" fontId="11" fillId="4" borderId="1" xfId="0" applyNumberFormat="1" applyFont="1" applyFill="1" applyBorder="1" applyAlignment="1">
      <alignment vertical="top"/>
    </xf>
    <xf numFmtId="2" fontId="7" fillId="0" borderId="40" xfId="0" applyNumberFormat="1" applyFont="1" applyFill="1" applyBorder="1" applyAlignment="1" applyProtection="1">
      <alignment horizontal="center" vertical="top" wrapText="1"/>
    </xf>
    <xf numFmtId="2" fontId="6" fillId="0" borderId="40" xfId="0" applyNumberFormat="1" applyFont="1" applyFill="1" applyBorder="1" applyAlignment="1" applyProtection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2" fontId="7" fillId="0" borderId="1" xfId="0" applyNumberFormat="1" applyFont="1" applyFill="1" applyBorder="1" applyAlignment="1" applyProtection="1">
      <alignment horizontal="center" vertical="top" wrapText="1"/>
    </xf>
    <xf numFmtId="2" fontId="6" fillId="0" borderId="1" xfId="0" applyNumberFormat="1" applyFont="1" applyFill="1" applyBorder="1" applyAlignment="1" applyProtection="1">
      <alignment horizontal="left" vertical="top" wrapText="1"/>
    </xf>
    <xf numFmtId="2" fontId="6" fillId="0" borderId="2" xfId="0" applyNumberFormat="1" applyFont="1" applyFill="1" applyBorder="1" applyAlignment="1" applyProtection="1">
      <alignment horizontal="left" vertical="top" wrapText="1"/>
    </xf>
    <xf numFmtId="2" fontId="10" fillId="0" borderId="1" xfId="0" applyNumberFormat="1" applyFont="1" applyFill="1" applyBorder="1" applyAlignment="1" applyProtection="1">
      <alignment horizontal="left" vertical="center" wrapText="1"/>
    </xf>
    <xf numFmtId="2" fontId="6" fillId="0" borderId="2" xfId="0" applyNumberFormat="1" applyFont="1" applyFill="1" applyBorder="1" applyAlignment="1" applyProtection="1">
      <alignment horizontal="right" vertical="top" wrapText="1"/>
    </xf>
    <xf numFmtId="2" fontId="6" fillId="0" borderId="1" xfId="0" applyNumberFormat="1" applyFont="1" applyFill="1" applyBorder="1" applyAlignment="1" applyProtection="1">
      <alignment horizontal="left" vertical="center" wrapText="1" indent="2"/>
    </xf>
    <xf numFmtId="0" fontId="8" fillId="0" borderId="0" xfId="0" applyFont="1" applyAlignment="1">
      <alignment horizontal="left" vertical="top"/>
    </xf>
    <xf numFmtId="0" fontId="8" fillId="0" borderId="0" xfId="0" applyFont="1" applyFill="1" applyAlignment="1">
      <alignment vertical="top" wrapText="1"/>
    </xf>
    <xf numFmtId="2" fontId="11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 applyProtection="1">
      <alignment horizontal="center" vertical="center" wrapText="1"/>
    </xf>
    <xf numFmtId="2" fontId="12" fillId="2" borderId="4" xfId="0" applyNumberFormat="1" applyFont="1" applyFill="1" applyBorder="1" applyAlignment="1" applyProtection="1">
      <alignment horizontal="center" vertical="top" wrapText="1"/>
    </xf>
    <xf numFmtId="0" fontId="12" fillId="2" borderId="4" xfId="0" applyFont="1" applyFill="1" applyBorder="1" applyAlignment="1">
      <alignment vertical="top" wrapText="1"/>
    </xf>
    <xf numFmtId="2" fontId="12" fillId="2" borderId="4" xfId="0" applyNumberFormat="1" applyFont="1" applyFill="1" applyBorder="1" applyAlignment="1" applyProtection="1">
      <alignment horizontal="left" vertical="top" wrapText="1"/>
    </xf>
    <xf numFmtId="1" fontId="12" fillId="2" borderId="4" xfId="0" applyNumberFormat="1" applyFont="1" applyFill="1" applyBorder="1" applyAlignment="1" applyProtection="1">
      <alignment horizontal="center" vertical="top" wrapText="1"/>
    </xf>
    <xf numFmtId="165" fontId="12" fillId="2" borderId="14" xfId="0" applyNumberFormat="1" applyFont="1" applyFill="1" applyBorder="1" applyAlignment="1" applyProtection="1">
      <alignment horizontal="right" vertical="top" wrapText="1"/>
    </xf>
    <xf numFmtId="2" fontId="6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1" fillId="0" borderId="38" xfId="0" applyNumberFormat="1" applyFont="1" applyBorder="1" applyAlignment="1">
      <alignment horizontal="left" vertical="top"/>
    </xf>
    <xf numFmtId="2" fontId="11" fillId="3" borderId="1" xfId="0" applyNumberFormat="1" applyFont="1" applyFill="1" applyBorder="1" applyAlignment="1">
      <alignment horizontal="left" vertical="top"/>
    </xf>
    <xf numFmtId="2" fontId="11" fillId="3" borderId="1" xfId="0" applyNumberFormat="1" applyFont="1" applyFill="1" applyBorder="1" applyAlignment="1">
      <alignment horizontal="center" vertical="top"/>
    </xf>
    <xf numFmtId="2" fontId="11" fillId="4" borderId="0" xfId="0" applyNumberFormat="1" applyFont="1" applyFill="1" applyBorder="1" applyAlignment="1">
      <alignment horizontal="left" vertical="top"/>
    </xf>
    <xf numFmtId="2" fontId="11" fillId="4" borderId="1" xfId="0" applyNumberFormat="1" applyFont="1" applyFill="1" applyBorder="1" applyAlignment="1">
      <alignment horizontal="center" vertical="top"/>
    </xf>
    <xf numFmtId="2" fontId="11" fillId="0" borderId="39" xfId="0" applyNumberFormat="1" applyFont="1" applyBorder="1" applyAlignment="1">
      <alignment horizontal="left" vertical="top"/>
    </xf>
    <xf numFmtId="2" fontId="11" fillId="0" borderId="1" xfId="0" applyNumberFormat="1" applyFont="1" applyBorder="1" applyAlignment="1">
      <alignment horizontal="left" vertical="top"/>
    </xf>
    <xf numFmtId="2" fontId="12" fillId="2" borderId="38" xfId="0" applyNumberFormat="1" applyFont="1" applyFill="1" applyBorder="1" applyAlignment="1">
      <alignment horizontal="left" vertical="top"/>
    </xf>
    <xf numFmtId="2" fontId="11" fillId="0" borderId="41" xfId="0" applyNumberFormat="1" applyFont="1" applyBorder="1" applyAlignment="1">
      <alignment horizontal="left" vertical="top"/>
    </xf>
    <xf numFmtId="2" fontId="7" fillId="3" borderId="1" xfId="0" applyNumberFormat="1" applyFont="1" applyFill="1" applyBorder="1" applyAlignment="1" applyProtection="1">
      <alignment horizontal="center" vertical="top" wrapText="1"/>
    </xf>
    <xf numFmtId="165" fontId="10" fillId="3" borderId="13" xfId="0" applyNumberFormat="1" applyFont="1" applyFill="1" applyBorder="1" applyAlignment="1" applyProtection="1">
      <alignment horizontal="right" vertical="top" wrapText="1"/>
    </xf>
    <xf numFmtId="0" fontId="8" fillId="3" borderId="1" xfId="0" applyFont="1" applyFill="1" applyBorder="1" applyAlignment="1">
      <alignment horizontal="center"/>
    </xf>
    <xf numFmtId="2" fontId="11" fillId="0" borderId="1" xfId="0" applyNumberFormat="1" applyFont="1" applyFill="1" applyBorder="1" applyAlignment="1" applyProtection="1">
      <alignment horizontal="left" vertical="top" wrapText="1" indent="1"/>
    </xf>
    <xf numFmtId="2" fontId="11" fillId="3" borderId="1" xfId="0" applyNumberFormat="1" applyFont="1" applyFill="1" applyBorder="1" applyAlignment="1" applyProtection="1">
      <alignment horizontal="left" vertical="top" wrapText="1" indent="1"/>
    </xf>
    <xf numFmtId="2" fontId="9" fillId="0" borderId="1" xfId="0" applyNumberFormat="1" applyFont="1" applyFill="1" applyBorder="1" applyAlignment="1" applyProtection="1">
      <alignment horizontal="left" vertical="top" wrapText="1"/>
    </xf>
    <xf numFmtId="1" fontId="11" fillId="3" borderId="1" xfId="0" applyNumberFormat="1" applyFont="1" applyFill="1" applyBorder="1" applyAlignment="1">
      <alignment horizontal="center" vertical="top"/>
    </xf>
    <xf numFmtId="1" fontId="11" fillId="4" borderId="1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zoomScale="120" zoomScaleNormal="120" zoomScaleSheetLayoutView="110" workbookViewId="0">
      <selection activeCell="C55" sqref="C55"/>
    </sheetView>
  </sheetViews>
  <sheetFormatPr defaultColWidth="8.87890625" defaultRowHeight="13" x14ac:dyDescent="0.5"/>
  <cols>
    <col min="1" max="1" width="4.5859375" style="57" customWidth="1"/>
    <col min="2" max="2" width="7.703125" style="121" customWidth="1"/>
    <col min="3" max="3" width="53" style="57" customWidth="1"/>
    <col min="4" max="4" width="13.5859375" style="57" customWidth="1"/>
    <col min="5" max="5" width="5.234375" style="121" customWidth="1"/>
    <col min="6" max="6" width="10.703125" style="57" customWidth="1"/>
    <col min="7" max="7" width="9.87890625" style="56" customWidth="1"/>
    <col min="8" max="8" width="13.234375" style="57" customWidth="1"/>
    <col min="9" max="9" width="15.87890625" style="57" customWidth="1"/>
    <col min="10" max="16384" width="8.87890625" style="57"/>
  </cols>
  <sheetData>
    <row r="1" spans="1:9" ht="26" x14ac:dyDescent="0.5">
      <c r="A1" s="50" t="s">
        <v>72</v>
      </c>
      <c r="B1" s="51"/>
      <c r="C1" s="52" t="s">
        <v>46</v>
      </c>
      <c r="D1" s="53"/>
      <c r="E1" s="54"/>
      <c r="F1" s="55"/>
    </row>
    <row r="2" spans="1:9" x14ac:dyDescent="0.5">
      <c r="A2" s="58"/>
      <c r="B2" s="59"/>
      <c r="C2" s="60" t="s">
        <v>65</v>
      </c>
      <c r="D2" s="61"/>
      <c r="E2" s="62"/>
      <c r="F2" s="63"/>
    </row>
    <row r="3" spans="1:9" x14ac:dyDescent="0.5">
      <c r="A3" s="64"/>
      <c r="B3" s="65"/>
      <c r="C3" s="66"/>
      <c r="D3" s="61"/>
      <c r="E3" s="62"/>
      <c r="F3" s="63"/>
    </row>
    <row r="4" spans="1:9" ht="26" x14ac:dyDescent="0.5">
      <c r="A4" s="67" t="s">
        <v>2</v>
      </c>
      <c r="B4" s="65" t="s">
        <v>3</v>
      </c>
      <c r="C4" s="68" t="s">
        <v>29</v>
      </c>
      <c r="D4" s="61"/>
      <c r="E4" s="62" t="s">
        <v>3</v>
      </c>
      <c r="F4" s="69" t="s">
        <v>3</v>
      </c>
    </row>
    <row r="5" spans="1:9" x14ac:dyDescent="0.5">
      <c r="A5" s="70"/>
      <c r="B5" s="71"/>
      <c r="C5" s="72" t="s">
        <v>4</v>
      </c>
      <c r="D5" s="73"/>
      <c r="E5" s="74"/>
      <c r="F5" s="75"/>
    </row>
    <row r="6" spans="1:9" x14ac:dyDescent="0.5">
      <c r="A6" s="76"/>
      <c r="B6" s="77"/>
      <c r="C6" s="78" t="s">
        <v>5</v>
      </c>
      <c r="D6" s="78"/>
      <c r="E6" s="79"/>
      <c r="F6" s="80"/>
    </row>
    <row r="7" spans="1:9" s="87" customFormat="1" x14ac:dyDescent="0.5">
      <c r="A7" s="81"/>
      <c r="B7" s="82"/>
      <c r="C7" s="83"/>
      <c r="D7" s="83"/>
      <c r="E7" s="84"/>
      <c r="F7" s="85"/>
      <c r="G7" s="86"/>
    </row>
    <row r="8" spans="1:9" x14ac:dyDescent="0.5">
      <c r="A8" s="123">
        <f>1</f>
        <v>1</v>
      </c>
      <c r="B8" s="102"/>
      <c r="C8" s="88" t="s">
        <v>6</v>
      </c>
      <c r="D8" s="88" t="s">
        <v>1</v>
      </c>
      <c r="E8" s="62">
        <v>5</v>
      </c>
      <c r="F8" s="89">
        <f>TIME(13,0,0)</f>
        <v>0.54166666666666663</v>
      </c>
    </row>
    <row r="9" spans="1:9" x14ac:dyDescent="0.5">
      <c r="A9" s="123">
        <f>2</f>
        <v>2</v>
      </c>
      <c r="B9" s="102" t="s">
        <v>7</v>
      </c>
      <c r="C9" s="88" t="s">
        <v>35</v>
      </c>
      <c r="D9" s="88" t="s">
        <v>1</v>
      </c>
      <c r="E9" s="62">
        <v>5</v>
      </c>
      <c r="F9" s="89">
        <f t="shared" ref="F9:F34" si="0">F8+TIME(0,E8,0)</f>
        <v>0.54513888888888884</v>
      </c>
      <c r="G9" s="90"/>
      <c r="H9" s="91"/>
      <c r="I9" s="91"/>
    </row>
    <row r="10" spans="1:9" ht="26" x14ac:dyDescent="0.5">
      <c r="A10" s="124">
        <f t="shared" ref="A10:A11" si="1">A9+0.01</f>
        <v>2.0099999999999998</v>
      </c>
      <c r="B10" s="125" t="s">
        <v>68</v>
      </c>
      <c r="C10" s="92" t="s">
        <v>69</v>
      </c>
      <c r="D10" s="93" t="s">
        <v>59</v>
      </c>
      <c r="E10" s="138">
        <v>0</v>
      </c>
      <c r="F10" s="133">
        <f t="shared" si="0"/>
        <v>0.54861111111111105</v>
      </c>
      <c r="G10" s="94"/>
      <c r="H10" s="56"/>
      <c r="I10" s="56"/>
    </row>
    <row r="11" spans="1:9" s="87" customFormat="1" ht="48" customHeight="1" x14ac:dyDescent="0.5">
      <c r="A11" s="124">
        <f t="shared" si="1"/>
        <v>2.0199999999999996</v>
      </c>
      <c r="B11" s="125" t="s">
        <v>70</v>
      </c>
      <c r="C11" s="92" t="s">
        <v>71</v>
      </c>
      <c r="D11" s="93" t="s">
        <v>59</v>
      </c>
      <c r="E11" s="138">
        <v>0</v>
      </c>
      <c r="F11" s="133">
        <f t="shared" si="0"/>
        <v>0.54861111111111105</v>
      </c>
      <c r="G11" s="95"/>
      <c r="H11" s="86"/>
      <c r="I11" s="86"/>
    </row>
    <row r="12" spans="1:9" s="87" customFormat="1" x14ac:dyDescent="0.5">
      <c r="A12" s="126"/>
      <c r="B12" s="127"/>
      <c r="C12" s="96"/>
      <c r="D12" s="97"/>
      <c r="E12" s="139"/>
      <c r="F12" s="89">
        <f t="shared" si="0"/>
        <v>0.54861111111111105</v>
      </c>
      <c r="G12" s="95"/>
      <c r="H12" s="86"/>
      <c r="I12" s="86"/>
    </row>
    <row r="13" spans="1:9" x14ac:dyDescent="0.5">
      <c r="A13" s="128">
        <f>3</f>
        <v>3</v>
      </c>
      <c r="B13" s="98" t="s">
        <v>8</v>
      </c>
      <c r="C13" s="99" t="s">
        <v>9</v>
      </c>
      <c r="D13" s="99" t="s">
        <v>1</v>
      </c>
      <c r="E13" s="62">
        <v>5</v>
      </c>
      <c r="F13" s="89">
        <f t="shared" si="0"/>
        <v>0.54861111111111105</v>
      </c>
    </row>
    <row r="14" spans="1:9" x14ac:dyDescent="0.5">
      <c r="A14" s="129">
        <f>A13+0.01</f>
        <v>3.01</v>
      </c>
      <c r="B14" s="100" t="s">
        <v>8</v>
      </c>
      <c r="C14" s="101" t="s">
        <v>75</v>
      </c>
      <c r="D14" s="101" t="s">
        <v>76</v>
      </c>
      <c r="E14" s="100">
        <v>5</v>
      </c>
      <c r="F14" s="89">
        <f t="shared" si="0"/>
        <v>0.55208333333333326</v>
      </c>
    </row>
    <row r="15" spans="1:9" x14ac:dyDescent="0.5">
      <c r="A15" s="129">
        <f t="shared" ref="A15:A18" si="2">A14+0.01</f>
        <v>3.0199999999999996</v>
      </c>
      <c r="B15" s="102" t="s">
        <v>8</v>
      </c>
      <c r="C15" s="103" t="s">
        <v>63</v>
      </c>
      <c r="D15" s="103" t="s">
        <v>0</v>
      </c>
      <c r="E15" s="62">
        <v>5</v>
      </c>
      <c r="F15" s="89">
        <f t="shared" si="0"/>
        <v>0.55555555555555547</v>
      </c>
    </row>
    <row r="16" spans="1:9" x14ac:dyDescent="0.5">
      <c r="A16" s="129">
        <f>A15+0.01</f>
        <v>3.0299999999999994</v>
      </c>
      <c r="B16" s="102" t="s">
        <v>61</v>
      </c>
      <c r="C16" s="103" t="s">
        <v>62</v>
      </c>
      <c r="D16" s="103" t="s">
        <v>1</v>
      </c>
      <c r="E16" s="62">
        <v>5</v>
      </c>
      <c r="F16" s="89">
        <f t="shared" si="0"/>
        <v>0.55902777777777768</v>
      </c>
    </row>
    <row r="17" spans="1:10" x14ac:dyDescent="0.5">
      <c r="A17" s="129">
        <f>A16+0.01</f>
        <v>3.0399999999999991</v>
      </c>
      <c r="B17" s="102" t="s">
        <v>61</v>
      </c>
      <c r="C17" s="103" t="s">
        <v>66</v>
      </c>
      <c r="D17" s="103" t="s">
        <v>1</v>
      </c>
      <c r="E17" s="62">
        <v>10</v>
      </c>
      <c r="F17" s="89">
        <f t="shared" si="0"/>
        <v>0.56249999999999989</v>
      </c>
    </row>
    <row r="18" spans="1:10" ht="26" x14ac:dyDescent="0.5">
      <c r="A18" s="129">
        <f t="shared" si="2"/>
        <v>3.0499999999999989</v>
      </c>
      <c r="B18" s="102" t="s">
        <v>8</v>
      </c>
      <c r="C18" s="103" t="s">
        <v>67</v>
      </c>
      <c r="D18" s="103" t="s">
        <v>1</v>
      </c>
      <c r="E18" s="62">
        <v>5</v>
      </c>
      <c r="F18" s="89">
        <f t="shared" si="0"/>
        <v>0.56944444444444431</v>
      </c>
    </row>
    <row r="19" spans="1:10" x14ac:dyDescent="0.5">
      <c r="A19" s="104"/>
      <c r="B19" s="102"/>
      <c r="C19" s="103"/>
      <c r="D19" s="103"/>
      <c r="E19" s="62"/>
      <c r="F19" s="89">
        <f t="shared" si="0"/>
        <v>0.57291666666666652</v>
      </c>
    </row>
    <row r="20" spans="1:10" ht="39" x14ac:dyDescent="0.5">
      <c r="A20" s="103">
        <v>4</v>
      </c>
      <c r="B20" s="102" t="s">
        <v>61</v>
      </c>
      <c r="C20" s="103" t="s">
        <v>81</v>
      </c>
      <c r="D20" s="103" t="s">
        <v>59</v>
      </c>
      <c r="E20" s="62">
        <v>15</v>
      </c>
      <c r="F20" s="89">
        <f t="shared" si="0"/>
        <v>0.57291666666666652</v>
      </c>
    </row>
    <row r="21" spans="1:10" x14ac:dyDescent="0.5">
      <c r="A21" s="49"/>
      <c r="B21" s="102"/>
      <c r="C21" s="103"/>
      <c r="D21" s="103"/>
      <c r="E21" s="62"/>
      <c r="F21" s="89">
        <f t="shared" si="0"/>
        <v>0.58333333333333315</v>
      </c>
    </row>
    <row r="22" spans="1:10" x14ac:dyDescent="0.5">
      <c r="A22" s="123">
        <v>5</v>
      </c>
      <c r="B22" s="102"/>
      <c r="C22" s="105" t="s">
        <v>73</v>
      </c>
      <c r="D22" s="103"/>
      <c r="E22" s="62"/>
      <c r="F22" s="89">
        <f t="shared" si="0"/>
        <v>0.58333333333333315</v>
      </c>
    </row>
    <row r="23" spans="1:10" x14ac:dyDescent="0.5">
      <c r="A23" s="106"/>
      <c r="B23" s="102"/>
      <c r="C23" s="107"/>
      <c r="D23" s="103"/>
      <c r="E23" s="84"/>
      <c r="F23" s="89">
        <f t="shared" si="0"/>
        <v>0.58333333333333315</v>
      </c>
    </row>
    <row r="24" spans="1:10" s="109" customFormat="1" x14ac:dyDescent="0.5">
      <c r="A24" s="123">
        <v>6</v>
      </c>
      <c r="B24" s="102"/>
      <c r="C24" s="88" t="s">
        <v>74</v>
      </c>
      <c r="D24" s="103"/>
      <c r="E24" s="62"/>
      <c r="F24" s="89">
        <f t="shared" si="0"/>
        <v>0.58333333333333315</v>
      </c>
      <c r="G24" s="49"/>
      <c r="H24" s="108"/>
      <c r="I24" s="49"/>
      <c r="J24" s="49"/>
    </row>
    <row r="25" spans="1:10" x14ac:dyDescent="0.5">
      <c r="A25" s="106"/>
      <c r="B25" s="102"/>
      <c r="C25" s="103"/>
      <c r="D25" s="103"/>
      <c r="E25" s="62"/>
      <c r="F25" s="89">
        <f t="shared" si="0"/>
        <v>0.58333333333333315</v>
      </c>
      <c r="G25" s="49"/>
      <c r="H25" s="49"/>
      <c r="I25" s="49"/>
      <c r="J25" s="49"/>
    </row>
    <row r="26" spans="1:10" x14ac:dyDescent="0.5">
      <c r="A26" s="123">
        <v>7</v>
      </c>
      <c r="B26" s="102"/>
      <c r="C26" s="88" t="s">
        <v>64</v>
      </c>
      <c r="D26" s="103"/>
      <c r="E26" s="62"/>
      <c r="F26" s="89">
        <f t="shared" si="0"/>
        <v>0.58333333333333315</v>
      </c>
      <c r="G26" s="49"/>
      <c r="H26" s="49"/>
      <c r="I26" s="49"/>
      <c r="J26" s="49"/>
    </row>
    <row r="27" spans="1:10" x14ac:dyDescent="0.45">
      <c r="A27" s="104"/>
      <c r="B27" s="102"/>
      <c r="C27" s="110"/>
      <c r="D27" s="111"/>
      <c r="E27" s="112"/>
      <c r="F27" s="89">
        <f t="shared" si="0"/>
        <v>0.58333333333333315</v>
      </c>
      <c r="G27" s="49"/>
      <c r="H27" s="49"/>
      <c r="I27" s="49"/>
      <c r="J27" s="49"/>
    </row>
    <row r="28" spans="1:10" x14ac:dyDescent="0.45">
      <c r="A28" s="128">
        <f>8</f>
        <v>8</v>
      </c>
      <c r="B28" s="102"/>
      <c r="C28" s="137" t="s">
        <v>77</v>
      </c>
      <c r="D28" s="111"/>
      <c r="E28" s="112"/>
      <c r="F28" s="89">
        <f t="shared" si="0"/>
        <v>0.58333333333333315</v>
      </c>
      <c r="G28" s="49"/>
      <c r="H28" s="49"/>
      <c r="I28" s="49"/>
      <c r="J28" s="49"/>
    </row>
    <row r="29" spans="1:10" ht="27.7" customHeight="1" x14ac:dyDescent="0.45">
      <c r="A29" s="129">
        <f t="shared" ref="A29:A32" si="3">A28+0.01</f>
        <v>8.01</v>
      </c>
      <c r="B29" s="102" t="s">
        <v>8</v>
      </c>
      <c r="C29" s="135" t="s">
        <v>80</v>
      </c>
      <c r="D29" s="111" t="s">
        <v>59</v>
      </c>
      <c r="E29" s="112">
        <v>2</v>
      </c>
      <c r="F29" s="89">
        <f t="shared" si="0"/>
        <v>0.58333333333333315</v>
      </c>
      <c r="G29" s="49"/>
      <c r="H29" s="49"/>
      <c r="I29" s="49"/>
      <c r="J29" s="49"/>
    </row>
    <row r="30" spans="1:10" x14ac:dyDescent="0.5">
      <c r="A30" s="124">
        <f t="shared" si="3"/>
        <v>8.02</v>
      </c>
      <c r="B30" s="132" t="s">
        <v>68</v>
      </c>
      <c r="C30" s="136" t="s">
        <v>78</v>
      </c>
      <c r="D30" s="93" t="s">
        <v>59</v>
      </c>
      <c r="E30" s="138">
        <v>0</v>
      </c>
      <c r="F30" s="133">
        <f t="shared" si="0"/>
        <v>0.58472222222222203</v>
      </c>
      <c r="G30" s="49"/>
      <c r="H30" s="49"/>
      <c r="I30" s="49"/>
      <c r="J30" s="49"/>
    </row>
    <row r="31" spans="1:10" ht="39" x14ac:dyDescent="0.45">
      <c r="A31" s="124">
        <f t="shared" si="3"/>
        <v>8.0299999999999994</v>
      </c>
      <c r="B31" s="132" t="s">
        <v>68</v>
      </c>
      <c r="C31" s="136" t="s">
        <v>79</v>
      </c>
      <c r="D31" s="93" t="s">
        <v>59</v>
      </c>
      <c r="E31" s="134">
        <v>0</v>
      </c>
      <c r="F31" s="133">
        <f t="shared" si="0"/>
        <v>0.58472222222222203</v>
      </c>
      <c r="G31" s="49"/>
      <c r="H31" s="49"/>
      <c r="I31" s="49"/>
      <c r="J31" s="49"/>
    </row>
    <row r="32" spans="1:10" x14ac:dyDescent="0.45">
      <c r="A32" s="129">
        <f t="shared" si="3"/>
        <v>8.0399999999999991</v>
      </c>
      <c r="B32" s="102" t="s">
        <v>68</v>
      </c>
      <c r="C32" s="110"/>
      <c r="D32" s="111"/>
      <c r="E32" s="112"/>
      <c r="F32" s="89">
        <f t="shared" si="0"/>
        <v>0.58472222222222203</v>
      </c>
      <c r="G32" s="49"/>
      <c r="H32" s="49"/>
      <c r="I32" s="49"/>
      <c r="J32" s="49"/>
    </row>
    <row r="33" spans="1:10" x14ac:dyDescent="0.45">
      <c r="A33" s="103"/>
      <c r="B33" s="102"/>
      <c r="C33" s="110"/>
      <c r="D33" s="111"/>
      <c r="E33" s="112"/>
      <c r="F33" s="89">
        <f t="shared" si="0"/>
        <v>0.58472222222222203</v>
      </c>
      <c r="G33" s="49"/>
      <c r="H33" s="49"/>
      <c r="I33" s="49"/>
      <c r="J33" s="49"/>
    </row>
    <row r="34" spans="1:10" ht="26" x14ac:dyDescent="0.5">
      <c r="A34" s="131">
        <f>9</f>
        <v>9</v>
      </c>
      <c r="B34" s="102" t="s">
        <v>61</v>
      </c>
      <c r="C34" s="113" t="s">
        <v>31</v>
      </c>
      <c r="D34" s="103" t="s">
        <v>32</v>
      </c>
      <c r="E34" s="114">
        <v>5</v>
      </c>
      <c r="F34" s="89">
        <f t="shared" si="0"/>
        <v>0.58472222222222203</v>
      </c>
      <c r="G34" s="49"/>
      <c r="H34" s="49"/>
      <c r="I34" s="49"/>
      <c r="J34" s="49"/>
    </row>
    <row r="35" spans="1:10" ht="14.35" customHeight="1" thickBot="1" x14ac:dyDescent="0.55000000000000004">
      <c r="A35" s="130">
        <f>10</f>
        <v>10</v>
      </c>
      <c r="B35" s="115" t="s">
        <v>7</v>
      </c>
      <c r="C35" s="116" t="s">
        <v>36</v>
      </c>
      <c r="D35" s="117" t="s">
        <v>1</v>
      </c>
      <c r="E35" s="118"/>
      <c r="F35" s="119">
        <v>0.625</v>
      </c>
      <c r="G35" s="120"/>
      <c r="H35" s="49"/>
    </row>
    <row r="39" spans="1:10" x14ac:dyDescent="0.5">
      <c r="C39" s="122"/>
    </row>
    <row r="40" spans="1:10" x14ac:dyDescent="0.5">
      <c r="C40" s="122"/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E6" sqref="E6"/>
    </sheetView>
  </sheetViews>
  <sheetFormatPr defaultRowHeight="14.35" x14ac:dyDescent="0.5"/>
  <cols>
    <col min="2" max="2" width="16.234375" customWidth="1"/>
    <col min="3" max="3" width="27.5859375" customWidth="1"/>
    <col min="4" max="5" width="11.5859375" customWidth="1"/>
    <col min="6" max="9" width="11.5859375" style="5" customWidth="1"/>
  </cols>
  <sheetData>
    <row r="1" spans="1:9" ht="14.7" thickBot="1" x14ac:dyDescent="0.55000000000000004">
      <c r="F1" s="13"/>
    </row>
    <row r="2" spans="1:9" ht="45.75" customHeight="1" thickBot="1" x14ac:dyDescent="0.55000000000000004">
      <c r="B2" s="38" t="s">
        <v>10</v>
      </c>
      <c r="C2" s="39" t="s">
        <v>11</v>
      </c>
      <c r="D2" s="40" t="s">
        <v>12</v>
      </c>
      <c r="E2" s="43" t="s">
        <v>60</v>
      </c>
      <c r="F2" s="19"/>
      <c r="G2" s="21" t="s">
        <v>51</v>
      </c>
      <c r="H2" s="22" t="s">
        <v>49</v>
      </c>
      <c r="I2" s="23" t="s">
        <v>52</v>
      </c>
    </row>
    <row r="3" spans="1:9" x14ac:dyDescent="0.5">
      <c r="A3">
        <v>1</v>
      </c>
      <c r="B3" s="17" t="s">
        <v>13</v>
      </c>
      <c r="C3" s="18" t="s">
        <v>47</v>
      </c>
      <c r="D3" s="44">
        <v>1</v>
      </c>
      <c r="E3" s="46"/>
      <c r="F3" s="20"/>
      <c r="G3" s="24"/>
      <c r="H3" s="9"/>
      <c r="I3" s="25"/>
    </row>
    <row r="4" spans="1:9" x14ac:dyDescent="0.5">
      <c r="A4">
        <v>2</v>
      </c>
      <c r="B4" s="1" t="s">
        <v>14</v>
      </c>
      <c r="C4" s="2" t="s">
        <v>15</v>
      </c>
      <c r="D4" s="35">
        <v>1</v>
      </c>
      <c r="E4" s="47"/>
      <c r="F4" s="20"/>
      <c r="G4" s="24"/>
      <c r="H4" s="9"/>
      <c r="I4" s="25"/>
    </row>
    <row r="5" spans="1:9" x14ac:dyDescent="0.5">
      <c r="A5">
        <v>3</v>
      </c>
      <c r="B5" s="1" t="s">
        <v>14</v>
      </c>
      <c r="C5" s="2" t="s">
        <v>22</v>
      </c>
      <c r="D5" s="35">
        <v>1</v>
      </c>
      <c r="E5" s="47"/>
      <c r="F5" s="20"/>
      <c r="G5" s="26"/>
      <c r="H5" s="10"/>
      <c r="I5" s="27"/>
    </row>
    <row r="6" spans="1:9" x14ac:dyDescent="0.5">
      <c r="A6">
        <v>4</v>
      </c>
      <c r="B6" s="1" t="s">
        <v>16</v>
      </c>
      <c r="C6" s="2" t="s">
        <v>17</v>
      </c>
      <c r="D6" s="35">
        <v>1</v>
      </c>
      <c r="E6" s="47"/>
      <c r="F6" s="20"/>
      <c r="G6" s="26"/>
      <c r="H6" s="10"/>
      <c r="I6" s="27"/>
    </row>
    <row r="7" spans="1:9" x14ac:dyDescent="0.5">
      <c r="A7">
        <v>5</v>
      </c>
      <c r="B7" s="1" t="s">
        <v>18</v>
      </c>
      <c r="C7" s="2" t="s">
        <v>19</v>
      </c>
      <c r="D7" s="35">
        <v>1</v>
      </c>
      <c r="E7" s="47"/>
      <c r="F7" s="20"/>
      <c r="G7" s="26"/>
      <c r="H7" s="10"/>
      <c r="I7" s="27"/>
    </row>
    <row r="8" spans="1:9" x14ac:dyDescent="0.5">
      <c r="A8">
        <v>6</v>
      </c>
      <c r="B8" s="1" t="s">
        <v>30</v>
      </c>
      <c r="C8" s="2" t="s">
        <v>57</v>
      </c>
      <c r="D8" s="35">
        <v>1</v>
      </c>
      <c r="E8" s="47"/>
      <c r="F8" s="20"/>
      <c r="G8" s="26"/>
      <c r="H8" s="10"/>
      <c r="I8" s="27"/>
    </row>
    <row r="9" spans="1:9" x14ac:dyDescent="0.5">
      <c r="A9">
        <v>7</v>
      </c>
      <c r="B9" s="1">
        <v>1</v>
      </c>
      <c r="C9" s="2" t="s">
        <v>58</v>
      </c>
      <c r="D9" s="35">
        <v>1</v>
      </c>
      <c r="E9" s="47"/>
      <c r="F9" s="20"/>
      <c r="G9" s="26"/>
      <c r="H9" s="10"/>
      <c r="I9" s="27"/>
    </row>
    <row r="10" spans="1:9" x14ac:dyDescent="0.5">
      <c r="A10">
        <v>8</v>
      </c>
      <c r="B10" s="1">
        <v>3</v>
      </c>
      <c r="C10" s="2" t="s">
        <v>21</v>
      </c>
      <c r="D10" s="35">
        <v>1</v>
      </c>
      <c r="E10" s="47"/>
      <c r="F10" s="20"/>
      <c r="G10" s="26"/>
      <c r="H10" s="10"/>
      <c r="I10" s="27"/>
    </row>
    <row r="11" spans="1:9" x14ac:dyDescent="0.5">
      <c r="A11">
        <v>9</v>
      </c>
      <c r="B11" s="1">
        <v>11</v>
      </c>
      <c r="C11" s="15" t="s">
        <v>56</v>
      </c>
      <c r="D11" s="35">
        <v>1</v>
      </c>
      <c r="E11" s="47"/>
      <c r="F11" s="20"/>
      <c r="G11" s="26"/>
      <c r="H11" s="10"/>
      <c r="I11" s="27"/>
    </row>
    <row r="12" spans="1:9" x14ac:dyDescent="0.5">
      <c r="A12">
        <v>10</v>
      </c>
      <c r="B12" s="1">
        <v>15</v>
      </c>
      <c r="C12" s="2" t="s">
        <v>34</v>
      </c>
      <c r="D12" s="35">
        <v>1</v>
      </c>
      <c r="E12" s="47"/>
      <c r="F12" s="20"/>
      <c r="G12" s="26"/>
      <c r="H12" s="10"/>
      <c r="I12" s="27"/>
    </row>
    <row r="13" spans="1:9" ht="15" customHeight="1" x14ac:dyDescent="0.5">
      <c r="A13">
        <v>11</v>
      </c>
      <c r="B13" s="1">
        <v>18</v>
      </c>
      <c r="C13" s="2" t="s">
        <v>55</v>
      </c>
      <c r="D13" s="35">
        <v>1</v>
      </c>
      <c r="E13" s="47"/>
      <c r="F13" s="20"/>
      <c r="G13" s="26"/>
      <c r="H13" s="10"/>
      <c r="I13" s="27"/>
    </row>
    <row r="14" spans="1:9" x14ac:dyDescent="0.5">
      <c r="A14">
        <v>12</v>
      </c>
      <c r="B14" s="1">
        <v>19</v>
      </c>
      <c r="C14" s="2" t="s">
        <v>24</v>
      </c>
      <c r="D14" s="35">
        <v>1</v>
      </c>
      <c r="E14" s="47"/>
      <c r="F14" s="20"/>
      <c r="G14" s="26"/>
      <c r="H14" s="10"/>
      <c r="I14" s="27"/>
    </row>
    <row r="15" spans="1:9" x14ac:dyDescent="0.5">
      <c r="A15">
        <v>15</v>
      </c>
      <c r="B15" s="1">
        <v>24</v>
      </c>
      <c r="C15" s="2" t="s">
        <v>50</v>
      </c>
      <c r="D15" s="35">
        <v>1</v>
      </c>
      <c r="E15" s="47"/>
      <c r="F15" s="20"/>
      <c r="G15" s="26"/>
      <c r="H15" s="10"/>
      <c r="I15" s="27"/>
    </row>
    <row r="16" spans="1:9" ht="18" customHeight="1" x14ac:dyDescent="0.5">
      <c r="A16">
        <v>16</v>
      </c>
      <c r="B16" s="1" t="s">
        <v>25</v>
      </c>
      <c r="C16" s="2" t="s">
        <v>26</v>
      </c>
      <c r="D16" s="35" t="s">
        <v>23</v>
      </c>
      <c r="E16" s="47"/>
      <c r="F16" s="37"/>
      <c r="G16" s="28" t="s">
        <v>45</v>
      </c>
      <c r="H16" s="11" t="s">
        <v>45</v>
      </c>
      <c r="I16" s="29" t="s">
        <v>45</v>
      </c>
    </row>
    <row r="17" spans="1:9" ht="18" customHeight="1" x14ac:dyDescent="0.5">
      <c r="A17">
        <v>17</v>
      </c>
      <c r="B17" s="1" t="s">
        <v>25</v>
      </c>
      <c r="C17" s="2" t="s">
        <v>20</v>
      </c>
      <c r="D17" s="35" t="s">
        <v>23</v>
      </c>
      <c r="E17" s="47"/>
      <c r="F17" s="37"/>
      <c r="G17" s="28"/>
      <c r="H17" s="11"/>
      <c r="I17" s="29"/>
    </row>
    <row r="18" spans="1:9" ht="18" customHeight="1" thickBot="1" x14ac:dyDescent="0.55000000000000004">
      <c r="A18">
        <v>18</v>
      </c>
      <c r="B18" s="3" t="s">
        <v>54</v>
      </c>
      <c r="C18" s="4" t="s">
        <v>53</v>
      </c>
      <c r="D18" s="36" t="s">
        <v>23</v>
      </c>
      <c r="E18" s="48"/>
      <c r="F18" s="37"/>
      <c r="G18" s="28" t="s">
        <v>45</v>
      </c>
      <c r="H18" s="11" t="s">
        <v>45</v>
      </c>
      <c r="I18" s="29" t="s">
        <v>45</v>
      </c>
    </row>
    <row r="19" spans="1:9" ht="38.25" customHeight="1" thickTop="1" thickBot="1" x14ac:dyDescent="0.55000000000000004">
      <c r="B19" s="41"/>
      <c r="C19" s="16" t="s">
        <v>27</v>
      </c>
      <c r="D19" s="45">
        <f>SUM(D3:D18)</f>
        <v>13</v>
      </c>
      <c r="E19" s="42">
        <f>SUM(E3:E18)</f>
        <v>0</v>
      </c>
      <c r="F19" s="8" t="s">
        <v>42</v>
      </c>
      <c r="G19" s="30">
        <f>COUNTIF(G3:G15,"y")</f>
        <v>0</v>
      </c>
      <c r="H19" s="7">
        <f>COUNTIF(H3:H15,"y")</f>
        <v>0</v>
      </c>
      <c r="I19" s="31">
        <f>COUNTIF(I3:I15,"y")</f>
        <v>0</v>
      </c>
    </row>
    <row r="20" spans="1:9" ht="16" thickTop="1" thickBot="1" x14ac:dyDescent="0.55000000000000004">
      <c r="F20" s="8" t="s">
        <v>43</v>
      </c>
      <c r="G20" s="30">
        <f>COUNTIF(G3:G15,"n")</f>
        <v>0</v>
      </c>
      <c r="H20" s="7">
        <f>COUNTIF(H3:H15,"n")</f>
        <v>0</v>
      </c>
      <c r="I20" s="31">
        <f>COUNTIF(I3:I15,"n")</f>
        <v>0</v>
      </c>
    </row>
    <row r="21" spans="1:9" ht="16" thickTop="1" thickBot="1" x14ac:dyDescent="0.55000000000000004">
      <c r="F21" s="8" t="s">
        <v>44</v>
      </c>
      <c r="G21" s="32">
        <f>COUNTIF(G3:G15,"a")</f>
        <v>0</v>
      </c>
      <c r="H21" s="33">
        <f>COUNTIF(H3:H15,"a")</f>
        <v>0</v>
      </c>
      <c r="I21" s="34">
        <f>COUNTIF(I3:I15,"a")</f>
        <v>0</v>
      </c>
    </row>
    <row r="22" spans="1:9" x14ac:dyDescent="0.5">
      <c r="B22" t="s">
        <v>28</v>
      </c>
    </row>
    <row r="23" spans="1:9" x14ac:dyDescent="0.5">
      <c r="B23" s="12" t="s">
        <v>39</v>
      </c>
    </row>
    <row r="24" spans="1:9" x14ac:dyDescent="0.5">
      <c r="B24" s="12" t="s">
        <v>40</v>
      </c>
    </row>
    <row r="25" spans="1:9" x14ac:dyDescent="0.5">
      <c r="A25" s="6"/>
      <c r="B25" s="12" t="s">
        <v>37</v>
      </c>
    </row>
    <row r="26" spans="1:9" x14ac:dyDescent="0.5">
      <c r="B26" s="12" t="s">
        <v>33</v>
      </c>
    </row>
    <row r="27" spans="1:9" x14ac:dyDescent="0.5">
      <c r="B27" s="12" t="s">
        <v>38</v>
      </c>
    </row>
    <row r="28" spans="1:9" x14ac:dyDescent="0.5">
      <c r="B28" s="12" t="s">
        <v>41</v>
      </c>
    </row>
    <row r="30" spans="1:9" x14ac:dyDescent="0.5">
      <c r="B30" s="14" t="s">
        <v>48</v>
      </c>
    </row>
    <row r="31" spans="1:9" x14ac:dyDescent="0.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9F6C5A-65CD-45E4-BD29-9C2B404F0E5B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cc9c437c-ae0c-4066-8d90-a0f7de786127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1 Oct Agenda</vt:lpstr>
      <vt:lpstr>EC Roster - Vote Calculator</vt:lpstr>
      <vt:lpstr>'EC Telecon Tues 1 Oct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2020-09-18T15:41:01Z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