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05\Documents\IEEE files and notes\2019 Meeting Folders\2019 June EC Telecon\"/>
    </mc:Choice>
  </mc:AlternateContent>
  <xr:revisionPtr revIDLastSave="0" documentId="13_ncr:1_{A6F643F6-DF88-4FAC-B066-5511A0F11FDF}" xr6:coauthVersionLast="36" xr6:coauthVersionMax="36" xr10:uidLastSave="{00000000-0000-0000-0000-000000000000}"/>
  <bookViews>
    <workbookView xWindow="0" yWindow="0" windowWidth="2085" windowHeight="5370" xr2:uid="{00000000-000D-0000-FFFF-FFFF00000000}"/>
  </bookViews>
  <sheets>
    <sheet name="EC Telecon Tues 4 June Agenda" sheetId="1" r:id="rId1"/>
    <sheet name="EC Roster - Vote Calculator" sheetId="2" r:id="rId2"/>
  </sheets>
  <definedNames>
    <definedName name="_xlnm.Print_Area" localSheetId="0">'EC Telecon Tues 4 June Agenda'!$A$1:$G$31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" i="2" l="1"/>
  <c r="G24" i="2"/>
  <c r="G23" i="2"/>
  <c r="H25" i="2" l="1"/>
  <c r="H24" i="2"/>
  <c r="H23" i="2"/>
  <c r="F25" i="2"/>
  <c r="F24" i="2"/>
  <c r="F23" i="2"/>
  <c r="F7" i="1" l="1"/>
  <c r="D23" i="2" l="1"/>
  <c r="F8" i="1"/>
  <c r="F9" i="1" s="1"/>
  <c r="F10" i="1" s="1"/>
  <c r="F11" i="1" s="1"/>
  <c r="F12" i="1" s="1"/>
  <c r="F14" i="1" s="1"/>
  <c r="A7" i="1"/>
  <c r="A11" i="1" s="1"/>
  <c r="A12" i="1" s="1"/>
  <c r="A13" i="1" l="1"/>
  <c r="A14" i="1" s="1"/>
  <c r="A15" i="1" s="1"/>
  <c r="A16" i="1" s="1"/>
  <c r="F15" i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A17" i="1" l="1"/>
  <c r="F13" i="1" l="1"/>
  <c r="G31" i="1"/>
  <c r="A18" i="1"/>
  <c r="A19" i="1" s="1"/>
  <c r="A20" i="1"/>
  <c r="A24" i="1" l="1"/>
  <c r="A21" i="1"/>
  <c r="A22" i="1" s="1"/>
  <c r="A23" i="1" s="1"/>
  <c r="A25" i="1" l="1"/>
  <c r="A26" i="1" s="1"/>
  <c r="A27" i="1" s="1"/>
  <c r="A28" i="1"/>
  <c r="A29" i="1" l="1"/>
  <c r="A30" i="1" s="1"/>
  <c r="A31" i="1" s="1"/>
</calcChain>
</file>

<file path=xl/sharedStrings.xml><?xml version="1.0" encoding="utf-8"?>
<sst xmlns="http://schemas.openxmlformats.org/spreadsheetml/2006/main" count="125" uniqueCount="91">
  <si>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</si>
  <si>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</si>
  <si>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</si>
  <si>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</si>
  <si>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</si>
  <si>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</si>
  <si>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</si>
  <si>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</si>
  <si>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</si>
  <si>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</si>
  <si>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</si>
  <si>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</si>
  <si>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</si>
  <si>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</si>
  <si>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</si>
  <si>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</si>
  <si>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</si>
  <si>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</si>
  <si>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</si>
  <si>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</si>
  <si>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</si>
  <si>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</si>
  <si>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</si>
  <si>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</si>
  <si>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</si>
  <si>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Subir Das</t>
  </si>
  <si>
    <t>Apurva Mody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</si>
  <si>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</si>
  <si>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</si>
  <si>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</si>
  <si>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</si>
  <si>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</si>
  <si>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</si>
  <si>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</si>
  <si>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</si>
  <si>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</si>
  <si>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D'Ambrosia</t>
  </si>
  <si>
    <t>DT</t>
  </si>
  <si>
    <t>Update - EC Action Item Summary</t>
  </si>
  <si>
    <t>Bob Heile</t>
  </si>
  <si>
    <t xml:space="preserve">APPROVE OR MODIFY AGENDA - </t>
  </si>
  <si>
    <t xml:space="preserve"> Adjourn</t>
  </si>
  <si>
    <t>Motions from WG Chairs</t>
  </si>
  <si>
    <t>update:</t>
  </si>
  <si>
    <t>Nic Orlando - IEEE-SA</t>
  </si>
  <si>
    <t>Patrick Slatts - IEEE-SA</t>
  </si>
  <si>
    <t>Jonathan Goldberg - IEEE-SA</t>
  </si>
  <si>
    <t>Jodi Haasz - IEEE-SA</t>
  </si>
  <si>
    <t>Rick Alvin (Linespeed)</t>
  </si>
  <si>
    <t>Marks</t>
  </si>
  <si>
    <t>yes</t>
  </si>
  <si>
    <t xml:space="preserve">No </t>
  </si>
  <si>
    <t>abstain</t>
  </si>
  <si>
    <t>nv</t>
  </si>
  <si>
    <t>minutes not allocated.</t>
  </si>
  <si>
    <t>DRAFT AGENDA  -  IEEE 802 LMSC EXECUTIVE COMMITTEE INTERIM TELECON</t>
  </si>
  <si>
    <t>Reports from WG and SC Chairs</t>
  </si>
  <si>
    <t>Paul Nikolich</t>
  </si>
  <si>
    <t>Regrets:</t>
  </si>
  <si>
    <t>Venue Related Topics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</si>
  <si>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</si>
  <si>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</si>
  <si>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</si>
  <si>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</si>
  <si>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</si>
  <si>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</si>
  <si>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</si>
  <si>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>Report on 2021/2022 Future Venue Contract status</t>
  </si>
  <si>
    <t>Leadership Conference - 14 July 2018 -- LEADERSHIP-CON 2018 Action item review</t>
  </si>
  <si>
    <t>D'Ambrosia/Parson/Gilb</t>
  </si>
  <si>
    <t xml:space="preserve">Dorothy Stanley </t>
  </si>
  <si>
    <t>George Zimmerman</t>
  </si>
  <si>
    <t>R1</t>
  </si>
  <si>
    <t>Tuesday 1:00PM-3:00PM ET, 4 June 2019</t>
  </si>
  <si>
    <t>The EC AdHoc: "myProject Redesign Report":</t>
  </si>
  <si>
    <t>Report: July 2019 Plenary Status</t>
  </si>
  <si>
    <t>Reciprocal Attendance Credit, potential issue and resolution</t>
  </si>
  <si>
    <t>Holcomb</t>
  </si>
  <si>
    <t>Motion:
Approve PAR number change from 802.22.3 to 802.15.22.3
Moved: Apurva Mody
2nd: Bob Heile</t>
  </si>
  <si>
    <t>Mody/Heile</t>
  </si>
  <si>
    <t>Glenn Parsons /John Messenger</t>
  </si>
  <si>
    <t>Motion:
Unconditional Approval to begin the 802.15.22.3 Sponsor Ballot on P802.22.3 draft 5
Moved: Apurva Mody
2nd: Bob Heile</t>
  </si>
  <si>
    <t>Update Chair's Guidelines - Definition of 1st Study Group Meeting</t>
  </si>
  <si>
    <t>D'Ambrosia / Gilb</t>
  </si>
  <si>
    <t>Rules and P&amp;P Issues</t>
  </si>
  <si>
    <t>Review AudCom responses</t>
  </si>
  <si>
    <t xml:space="preserve">Rechartering SGs versus extensions, </t>
  </si>
  <si>
    <t xml:space="preserve">Updates to the Chair’s Guidelines                                            </t>
  </si>
  <si>
    <t>Law/Gilb/D’Ambrosia</t>
  </si>
  <si>
    <t>Gilb</t>
  </si>
  <si>
    <t>Potential Fee Waiver Requests for the next plenary session:
from 802.11 - 2?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</si>
</sst>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indexed="8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Calibri"/>
      <family val="2"/>
      <scheme val="minor"/>
    </font>
    <font>
      <sz val="10"/>
      <color indexed="8"/>
      <name val="Courier New"/>
      <family val="3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sz val="9"/>
      <color indexed="8"/>
      <name val="Courier New"/>
      <family val="3"/>
    </font>
    <font>
      <sz val="9"/>
      <color indexed="8"/>
      <name val="Times New Roman"/>
      <family val="1"/>
    </font>
    <font>
      <sz val="9"/>
      <color theme="0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indexed="8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Fill="1" applyAlignment="1">
      <alignment vertical="top" wrapText="1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7" fillId="0" borderId="0" xfId="0" applyFont="1"/>
    <xf numFmtId="0" fontId="1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left" vertical="top" wrapText="1" indent="2"/>
    </xf>
    <xf numFmtId="0" fontId="6" fillId="0" borderId="0" xfId="0" applyFont="1" applyAlignment="1">
      <alignment vertical="top" wrapText="1"/>
    </xf>
    <xf numFmtId="164" fontId="11" fillId="0" borderId="1" xfId="0" applyNumberFormat="1" applyFont="1" applyFill="1" applyBorder="1" applyAlignment="1" applyProtection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left" vertical="top" wrapText="1"/>
    </xf>
    <xf numFmtId="1" fontId="13" fillId="0" borderId="1" xfId="0" applyNumberFormat="1" applyFont="1" applyFill="1" applyBorder="1" applyAlignment="1" applyProtection="1">
      <alignment horizontal="center" vertical="top" wrapText="1"/>
    </xf>
    <xf numFmtId="2" fontId="13" fillId="0" borderId="1" xfId="0" applyNumberFormat="1" applyFont="1" applyFill="1" applyBorder="1" applyAlignment="1" applyProtection="1">
      <alignment horizontal="left" vertical="center" wrapText="1" indent="1"/>
    </xf>
    <xf numFmtId="1" fontId="13" fillId="4" borderId="1" xfId="0" applyNumberFormat="1" applyFont="1" applyFill="1" applyBorder="1" applyAlignment="1" applyProtection="1">
      <alignment horizontal="center" vertical="top" wrapText="1"/>
    </xf>
    <xf numFmtId="0" fontId="6" fillId="4" borderId="0" xfId="0" applyFont="1" applyFill="1" applyAlignment="1">
      <alignment vertical="top" wrapText="1"/>
    </xf>
    <xf numFmtId="0" fontId="15" fillId="4" borderId="1" xfId="0" applyFont="1" applyFill="1" applyBorder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0" fillId="0" borderId="0" xfId="0" applyFont="1"/>
    <xf numFmtId="2" fontId="9" fillId="0" borderId="1" xfId="0" applyNumberFormat="1" applyFont="1" applyFill="1" applyBorder="1" applyAlignment="1" applyProtection="1">
      <alignment horizontal="left" vertical="top" wrapText="1"/>
    </xf>
    <xf numFmtId="0" fontId="17" fillId="4" borderId="0" xfId="0" applyFont="1" applyFill="1" applyAlignment="1">
      <alignment vertical="top" wrapText="1"/>
    </xf>
    <xf numFmtId="0" fontId="17" fillId="0" borderId="0" xfId="0" applyFont="1" applyAlignment="1">
      <alignment horizontal="left" vertical="top" wrapText="1" indent="2"/>
    </xf>
    <xf numFmtId="2" fontId="24" fillId="0" borderId="1" xfId="0" applyNumberFormat="1" applyFont="1" applyFill="1" applyBorder="1" applyAlignment="1" applyProtection="1">
      <alignment horizontal="left" vertical="top" wrapText="1"/>
    </xf>
    <xf numFmtId="2" fontId="24" fillId="0" borderId="1" xfId="0" applyNumberFormat="1" applyFont="1" applyFill="1" applyBorder="1" applyAlignment="1" applyProtection="1">
      <alignment horizontal="left" vertical="center" wrapText="1"/>
    </xf>
    <xf numFmtId="0" fontId="23" fillId="4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 indent="2"/>
    </xf>
    <xf numFmtId="0" fontId="1" fillId="0" borderId="1" xfId="0" applyFont="1" applyBorder="1" applyAlignment="1">
      <alignment wrapText="1"/>
    </xf>
    <xf numFmtId="164" fontId="10" fillId="0" borderId="1" xfId="0" applyNumberFormat="1" applyFont="1" applyFill="1" applyBorder="1" applyAlignment="1" applyProtection="1">
      <alignment horizontal="center" vertical="top" wrapText="1"/>
    </xf>
    <xf numFmtId="2" fontId="10" fillId="0" borderId="1" xfId="0" applyNumberFormat="1" applyFont="1" applyFill="1" applyBorder="1" applyAlignment="1" applyProtection="1">
      <alignment horizontal="center" vertical="top" wrapText="1"/>
    </xf>
    <xf numFmtId="2" fontId="14" fillId="0" borderId="1" xfId="0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13" fillId="3" borderId="1" xfId="0" applyNumberFormat="1" applyFont="1" applyFill="1" applyBorder="1" applyAlignment="1" applyProtection="1">
      <alignment horizontal="center" vertical="top" wrapText="1"/>
    </xf>
    <xf numFmtId="0" fontId="2" fillId="0" borderId="16" xfId="0" applyFont="1" applyBorder="1"/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 indent="2"/>
    </xf>
    <xf numFmtId="0" fontId="6" fillId="0" borderId="0" xfId="0" applyFont="1" applyAlignment="1">
      <alignment horizontal="left" vertical="top" wrapText="1" indent="2"/>
    </xf>
    <xf numFmtId="16" fontId="1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2" fontId="25" fillId="0" borderId="1" xfId="0" applyNumberFormat="1" applyFont="1" applyFill="1" applyBorder="1" applyAlignment="1" applyProtection="1">
      <alignment horizontal="left" vertical="top" wrapText="1"/>
    </xf>
    <xf numFmtId="2" fontId="26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 applyBorder="1" applyAlignment="1">
      <alignment horizontal="left" vertical="top" wrapText="1" indent="2"/>
    </xf>
    <xf numFmtId="0" fontId="6" fillId="0" borderId="0" xfId="0" applyFont="1" applyBorder="1" applyAlignment="1">
      <alignment vertical="top" wrapText="1"/>
    </xf>
    <xf numFmtId="2" fontId="9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Font="1" applyBorder="1" applyAlignment="1">
      <alignment horizontal="left" vertical="top" wrapText="1" indent="2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6" fontId="10" fillId="5" borderId="1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164" fontId="18" fillId="0" borderId="1" xfId="0" applyNumberFormat="1" applyFont="1" applyFill="1" applyBorder="1" applyAlignment="1" applyProtection="1">
      <alignment vertical="top" wrapText="1"/>
    </xf>
    <xf numFmtId="164" fontId="10" fillId="2" borderId="1" xfId="0" applyNumberFormat="1" applyFont="1" applyFill="1" applyBorder="1" applyAlignment="1" applyProtection="1">
      <alignment horizontal="center" vertical="top" wrapText="1"/>
    </xf>
    <xf numFmtId="164" fontId="18" fillId="2" borderId="1" xfId="0" applyNumberFormat="1" applyFont="1" applyFill="1" applyBorder="1" applyAlignment="1" applyProtection="1">
      <alignment vertical="top" wrapText="1"/>
    </xf>
    <xf numFmtId="164" fontId="11" fillId="2" borderId="1" xfId="0" applyNumberFormat="1" applyFont="1" applyFill="1" applyBorder="1" applyAlignment="1" applyProtection="1">
      <alignment horizontal="left" vertical="top" wrapText="1"/>
    </xf>
    <xf numFmtId="1" fontId="12" fillId="2" borderId="1" xfId="0" applyNumberFormat="1" applyFont="1" applyFill="1" applyBorder="1" applyAlignment="1" applyProtection="1">
      <alignment horizontal="center" vertical="top" wrapText="1"/>
    </xf>
    <xf numFmtId="164" fontId="10" fillId="3" borderId="1" xfId="0" applyNumberFormat="1" applyFont="1" applyFill="1" applyBorder="1" applyAlignment="1" applyProtection="1">
      <alignment horizontal="center" vertical="top" wrapText="1"/>
    </xf>
    <xf numFmtId="164" fontId="18" fillId="3" borderId="1" xfId="0" applyNumberFormat="1" applyFont="1" applyFill="1" applyBorder="1" applyAlignment="1" applyProtection="1">
      <alignment horizontal="left" vertical="top" wrapText="1"/>
    </xf>
    <xf numFmtId="164" fontId="11" fillId="3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27" fillId="0" borderId="1" xfId="0" applyFont="1" applyBorder="1" applyAlignment="1">
      <alignment horizontal="left" vertical="center" wrapText="1" readingOrder="1"/>
    </xf>
    <xf numFmtId="164" fontId="4" fillId="0" borderId="20" xfId="0" applyNumberFormat="1" applyFont="1" applyFill="1" applyBorder="1" applyAlignment="1" applyProtection="1">
      <alignment horizontal="left" vertical="top" wrapText="1"/>
    </xf>
    <xf numFmtId="164" fontId="10" fillId="0" borderId="21" xfId="0" applyNumberFormat="1" applyFont="1" applyFill="1" applyBorder="1" applyAlignment="1" applyProtection="1">
      <alignment horizontal="center" vertical="top" wrapText="1"/>
    </xf>
    <xf numFmtId="164" fontId="8" fillId="0" borderId="21" xfId="0" applyNumberFormat="1" applyFont="1" applyFill="1" applyBorder="1" applyAlignment="1" applyProtection="1">
      <alignment horizontal="center" vertical="top" wrapText="1"/>
    </xf>
    <xf numFmtId="164" fontId="11" fillId="0" borderId="21" xfId="0" applyNumberFormat="1" applyFont="1" applyFill="1" applyBorder="1" applyAlignment="1" applyProtection="1">
      <alignment horizontal="left" vertical="top" wrapText="1"/>
    </xf>
    <xf numFmtId="1" fontId="13" fillId="0" borderId="21" xfId="0" applyNumberFormat="1" applyFont="1" applyFill="1" applyBorder="1" applyAlignment="1" applyProtection="1">
      <alignment horizontal="center" vertical="top" wrapText="1"/>
    </xf>
    <xf numFmtId="164" fontId="18" fillId="0" borderId="22" xfId="0" applyNumberFormat="1" applyFont="1" applyFill="1" applyBorder="1" applyAlignment="1" applyProtection="1">
      <alignment horizontal="right" vertical="top" wrapText="1"/>
    </xf>
    <xf numFmtId="164" fontId="4" fillId="0" borderId="4" xfId="0" applyNumberFormat="1" applyFont="1" applyFill="1" applyBorder="1" applyAlignment="1" applyProtection="1">
      <alignment horizontal="right" vertical="center" wrapText="1"/>
    </xf>
    <xf numFmtId="164" fontId="18" fillId="0" borderId="23" xfId="0" applyNumberFormat="1" applyFont="1" applyFill="1" applyBorder="1" applyAlignment="1" applyProtection="1">
      <alignment horizontal="right" vertical="top" wrapText="1"/>
    </xf>
    <xf numFmtId="164" fontId="9" fillId="0" borderId="4" xfId="0" applyNumberFormat="1" applyFont="1" applyFill="1" applyBorder="1" applyAlignment="1" applyProtection="1">
      <alignment vertical="top" wrapText="1"/>
    </xf>
    <xf numFmtId="49" fontId="18" fillId="0" borderId="4" xfId="0" applyNumberFormat="1" applyFont="1" applyFill="1" applyBorder="1" applyAlignment="1" applyProtection="1">
      <alignment horizontal="left" vertical="top" wrapText="1"/>
    </xf>
    <xf numFmtId="165" fontId="18" fillId="0" borderId="23" xfId="0" applyNumberFormat="1" applyFont="1" applyFill="1" applyBorder="1" applyAlignment="1" applyProtection="1">
      <alignment horizontal="right" vertical="top" wrapText="1"/>
    </xf>
    <xf numFmtId="164" fontId="9" fillId="2" borderId="4" xfId="0" applyNumberFormat="1" applyFont="1" applyFill="1" applyBorder="1" applyAlignment="1" applyProtection="1">
      <alignment horizontal="left" vertical="top" wrapText="1"/>
    </xf>
    <xf numFmtId="164" fontId="19" fillId="2" borderId="23" xfId="0" applyNumberFormat="1" applyFont="1" applyFill="1" applyBorder="1" applyAlignment="1" applyProtection="1">
      <alignment horizontal="right" vertical="top" wrapText="1"/>
    </xf>
    <xf numFmtId="164" fontId="9" fillId="3" borderId="4" xfId="0" applyNumberFormat="1" applyFont="1" applyFill="1" applyBorder="1" applyAlignment="1" applyProtection="1">
      <alignment vertical="top" wrapText="1"/>
    </xf>
    <xf numFmtId="165" fontId="18" fillId="3" borderId="23" xfId="0" applyNumberFormat="1" applyFont="1" applyFill="1" applyBorder="1" applyAlignment="1" applyProtection="1">
      <alignment horizontal="right" vertical="top" wrapText="1"/>
    </xf>
    <xf numFmtId="2" fontId="9" fillId="0" borderId="4" xfId="0" applyNumberFormat="1" applyFont="1" applyFill="1" applyBorder="1" applyAlignment="1" applyProtection="1">
      <alignment horizontal="left" vertical="top" wrapText="1"/>
    </xf>
    <xf numFmtId="2" fontId="13" fillId="0" borderId="4" xfId="0" applyNumberFormat="1" applyFont="1" applyFill="1" applyBorder="1" applyAlignment="1" applyProtection="1">
      <alignment horizontal="left" vertical="top" wrapText="1"/>
    </xf>
    <xf numFmtId="165" fontId="20" fillId="0" borderId="23" xfId="0" applyNumberFormat="1" applyFont="1" applyFill="1" applyBorder="1" applyAlignment="1" applyProtection="1">
      <alignment horizontal="right" vertical="top" wrapText="1"/>
    </xf>
    <xf numFmtId="2" fontId="16" fillId="2" borderId="5" xfId="0" applyNumberFormat="1" applyFont="1" applyFill="1" applyBorder="1" applyAlignment="1" applyProtection="1">
      <alignment horizontal="left" vertical="top" wrapText="1"/>
    </xf>
    <xf numFmtId="2" fontId="16" fillId="2" borderId="6" xfId="0" applyNumberFormat="1" applyFont="1" applyFill="1" applyBorder="1" applyAlignment="1" applyProtection="1">
      <alignment horizontal="center" vertical="top" wrapText="1"/>
    </xf>
    <xf numFmtId="0" fontId="16" fillId="2" borderId="6" xfId="0" applyFont="1" applyFill="1" applyBorder="1" applyAlignment="1">
      <alignment vertical="top" wrapText="1"/>
    </xf>
    <xf numFmtId="2" fontId="16" fillId="2" borderId="6" xfId="0" applyNumberFormat="1" applyFont="1" applyFill="1" applyBorder="1" applyAlignment="1" applyProtection="1">
      <alignment horizontal="left" vertical="top" wrapText="1"/>
    </xf>
    <xf numFmtId="1" fontId="16" fillId="2" borderId="6" xfId="0" applyNumberFormat="1" applyFont="1" applyFill="1" applyBorder="1" applyAlignment="1" applyProtection="1">
      <alignment horizontal="center" vertical="top" wrapText="1"/>
    </xf>
    <xf numFmtId="165" fontId="21" fillId="2" borderId="24" xfId="0" applyNumberFormat="1" applyFont="1" applyFill="1" applyBorder="1" applyAlignment="1" applyProtection="1">
      <alignment horizontal="righ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2" fontId="13" fillId="0" borderId="1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topLeftCell="A19" zoomScale="130" zoomScaleNormal="130" zoomScaleSheetLayoutView="110" workbookViewId="0">
      <selection activeCell="C10" sqref="C10"/>
    </sheetView>
  </sheetViews>
  <sheetFormatPr defaultColWidth="8.85546875" defaultRowHeight="12.75" x14ac:dyDescent="0.25"/>
  <cols>
    <col min="1" max="1" width="6.140625" style="18" customWidth="1"/>
    <col min="2" max="2" width="7.7109375" style="41" customWidth="1"/>
    <col min="3" max="3" width="90.28515625" style="18" customWidth="1"/>
    <col min="4" max="4" width="10.5703125" style="26" customWidth="1"/>
    <col min="5" max="5" width="5.28515625" style="41" customWidth="1"/>
    <col min="6" max="6" width="9" style="28" customWidth="1"/>
    <col min="7" max="7" width="9.85546875" style="17" customWidth="1"/>
    <col min="8" max="8" width="13.28515625" style="18" customWidth="1"/>
    <col min="9" max="9" width="15.85546875" style="18" customWidth="1"/>
    <col min="10" max="16384" width="8.85546875" style="18"/>
  </cols>
  <sheetData>
    <row r="1" spans="1:9" ht="14.25" x14ac:dyDescent="0.25">
      <c r="A1" s="85" t="s">
        <v>72</v>
      </c>
      <c r="B1" s="86"/>
      <c r="C1" s="87" t="s">
        <v>55</v>
      </c>
      <c r="D1" s="88"/>
      <c r="E1" s="89"/>
      <c r="F1" s="90"/>
    </row>
    <row r="2" spans="1:9" ht="21" x14ac:dyDescent="0.25">
      <c r="A2" s="91" t="s">
        <v>43</v>
      </c>
      <c r="B2" s="71">
        <v>43615</v>
      </c>
      <c r="C2" s="70" t="s">
        <v>73</v>
      </c>
      <c r="D2" s="19"/>
      <c r="E2" s="21"/>
      <c r="F2" s="92"/>
    </row>
    <row r="3" spans="1:9" x14ac:dyDescent="0.25">
      <c r="A3" s="93"/>
      <c r="B3" s="38"/>
      <c r="C3" s="72"/>
      <c r="D3" s="19"/>
      <c r="E3" s="21"/>
      <c r="F3" s="92"/>
    </row>
    <row r="4" spans="1:9" ht="24" x14ac:dyDescent="0.25">
      <c r="A4" s="94" t="s">
        <v>2</v>
      </c>
      <c r="B4" s="38" t="s">
        <v>3</v>
      </c>
      <c r="C4" s="73" t="s">
        <v>31</v>
      </c>
      <c r="D4" s="19"/>
      <c r="E4" s="21" t="s">
        <v>3</v>
      </c>
      <c r="F4" s="95" t="s">
        <v>3</v>
      </c>
    </row>
    <row r="5" spans="1:9" ht="13.5" x14ac:dyDescent="0.25">
      <c r="A5" s="96"/>
      <c r="B5" s="74"/>
      <c r="C5" s="75" t="s">
        <v>4</v>
      </c>
      <c r="D5" s="76"/>
      <c r="E5" s="77"/>
      <c r="F5" s="97"/>
    </row>
    <row r="6" spans="1:9" x14ac:dyDescent="0.25">
      <c r="A6" s="98"/>
      <c r="B6" s="78"/>
      <c r="C6" s="79" t="s">
        <v>5</v>
      </c>
      <c r="D6" s="80"/>
      <c r="E6" s="42"/>
      <c r="F6" s="99"/>
    </row>
    <row r="7" spans="1:9" s="26" customFormat="1" x14ac:dyDescent="0.25">
      <c r="A7" s="100">
        <f>1</f>
        <v>1</v>
      </c>
      <c r="B7" s="39"/>
      <c r="C7" s="30" t="s">
        <v>6</v>
      </c>
      <c r="D7" s="30" t="s">
        <v>1</v>
      </c>
      <c r="E7" s="21">
        <v>2</v>
      </c>
      <c r="F7" s="95">
        <f>TIME(13,0,0)</f>
        <v>0.54166666666666663</v>
      </c>
      <c r="G7" s="32"/>
    </row>
    <row r="8" spans="1:9" x14ac:dyDescent="0.25">
      <c r="A8" s="101">
        <v>1.01</v>
      </c>
      <c r="B8" s="40" t="s">
        <v>7</v>
      </c>
      <c r="C8" s="20" t="s">
        <v>40</v>
      </c>
      <c r="D8" s="20" t="s">
        <v>1</v>
      </c>
      <c r="E8" s="21">
        <v>10</v>
      </c>
      <c r="F8" s="102">
        <f t="shared" ref="F8:F30" si="0">F7+TIME(0,E7,0)</f>
        <v>0.54305555555555551</v>
      </c>
      <c r="G8" s="69"/>
      <c r="H8" s="55"/>
      <c r="I8" s="55"/>
    </row>
    <row r="9" spans="1:9" x14ac:dyDescent="0.25">
      <c r="A9" s="101">
        <v>1.02</v>
      </c>
      <c r="B9" s="40" t="s">
        <v>8</v>
      </c>
      <c r="C9" s="20" t="s">
        <v>9</v>
      </c>
      <c r="D9" s="20" t="s">
        <v>1</v>
      </c>
      <c r="E9" s="21">
        <v>5</v>
      </c>
      <c r="F9" s="102">
        <f t="shared" si="0"/>
        <v>0.54999999999999993</v>
      </c>
    </row>
    <row r="10" spans="1:9" ht="25.5" x14ac:dyDescent="0.25">
      <c r="A10" s="101">
        <v>1.03</v>
      </c>
      <c r="B10" s="40" t="s">
        <v>37</v>
      </c>
      <c r="C10" s="20" t="s">
        <v>90</v>
      </c>
      <c r="D10" s="20" t="s">
        <v>1</v>
      </c>
      <c r="E10" s="21">
        <v>0</v>
      </c>
      <c r="F10" s="102">
        <f t="shared" si="0"/>
        <v>0.55347222222222214</v>
      </c>
    </row>
    <row r="11" spans="1:9" x14ac:dyDescent="0.25">
      <c r="A11" s="101">
        <f>A7+1</f>
        <v>2</v>
      </c>
      <c r="B11" s="40" t="s">
        <v>8</v>
      </c>
      <c r="C11" s="20" t="s">
        <v>38</v>
      </c>
      <c r="D11" s="20" t="s">
        <v>36</v>
      </c>
      <c r="E11" s="21">
        <v>10</v>
      </c>
      <c r="F11" s="102">
        <f t="shared" si="0"/>
        <v>0.55347222222222214</v>
      </c>
    </row>
    <row r="12" spans="1:9" x14ac:dyDescent="0.25">
      <c r="A12" s="101">
        <f>A11+1</f>
        <v>3</v>
      </c>
      <c r="B12" s="40" t="s">
        <v>8</v>
      </c>
      <c r="C12" s="20" t="s">
        <v>74</v>
      </c>
      <c r="D12" s="20" t="s">
        <v>49</v>
      </c>
      <c r="E12" s="21">
        <v>5</v>
      </c>
      <c r="F12" s="102">
        <f t="shared" si="0"/>
        <v>0.56041666666666656</v>
      </c>
      <c r="G12" s="36"/>
    </row>
    <row r="13" spans="1:9" ht="25.5" x14ac:dyDescent="0.25">
      <c r="A13" s="101">
        <f t="shared" ref="A13:A14" si="1">A12+1</f>
        <v>4</v>
      </c>
      <c r="B13" s="40" t="s">
        <v>37</v>
      </c>
      <c r="C13" s="22" t="s">
        <v>68</v>
      </c>
      <c r="D13" s="20" t="s">
        <v>69</v>
      </c>
      <c r="E13" s="23">
        <v>10</v>
      </c>
      <c r="F13" s="102">
        <f>F19+TIME(0,E18,0)</f>
        <v>0.58541666666666647</v>
      </c>
    </row>
    <row r="14" spans="1:9" s="26" customFormat="1" ht="13.5" x14ac:dyDescent="0.25">
      <c r="A14" s="101">
        <f t="shared" si="1"/>
        <v>5</v>
      </c>
      <c r="B14" s="39"/>
      <c r="C14" s="33" t="s">
        <v>59</v>
      </c>
      <c r="D14" s="30"/>
      <c r="E14" s="21"/>
      <c r="F14" s="102">
        <f>F12+TIME(0,E12,0)</f>
        <v>0.56388888888888877</v>
      </c>
      <c r="G14" s="32"/>
    </row>
    <row r="15" spans="1:9" x14ac:dyDescent="0.25">
      <c r="A15" s="101">
        <f>A14+0.01</f>
        <v>5.01</v>
      </c>
      <c r="B15" s="40" t="s">
        <v>8</v>
      </c>
      <c r="C15" s="22" t="s">
        <v>75</v>
      </c>
      <c r="D15" s="20" t="s">
        <v>0</v>
      </c>
      <c r="E15" s="23">
        <v>8</v>
      </c>
      <c r="F15" s="102">
        <f t="shared" si="0"/>
        <v>0.56388888888888877</v>
      </c>
    </row>
    <row r="16" spans="1:9" x14ac:dyDescent="0.25">
      <c r="A16" s="101">
        <f>A15+0.01</f>
        <v>5.0199999999999996</v>
      </c>
      <c r="B16" s="40" t="s">
        <v>8</v>
      </c>
      <c r="C16" s="22" t="s">
        <v>67</v>
      </c>
      <c r="D16" s="20" t="s">
        <v>0</v>
      </c>
      <c r="E16" s="23">
        <v>3</v>
      </c>
      <c r="F16" s="102">
        <f t="shared" si="0"/>
        <v>0.56944444444444431</v>
      </c>
    </row>
    <row r="17" spans="1:10" ht="13.5" x14ac:dyDescent="0.25">
      <c r="A17" s="100">
        <f>A13+1</f>
        <v>5</v>
      </c>
      <c r="B17" s="39"/>
      <c r="C17" s="34" t="s">
        <v>42</v>
      </c>
      <c r="D17" s="30"/>
      <c r="E17" s="23"/>
      <c r="F17" s="102">
        <f t="shared" si="0"/>
        <v>0.57152777777777763</v>
      </c>
      <c r="G17" s="54"/>
    </row>
    <row r="18" spans="1:10" ht="51" x14ac:dyDescent="0.25">
      <c r="A18" s="100">
        <f t="shared" ref="A18" si="2">A17+0.01</f>
        <v>5.01</v>
      </c>
      <c r="B18" s="40" t="s">
        <v>7</v>
      </c>
      <c r="C18" s="22" t="s">
        <v>78</v>
      </c>
      <c r="D18" s="20" t="s">
        <v>79</v>
      </c>
      <c r="E18" s="23">
        <v>10</v>
      </c>
      <c r="F18" s="102">
        <f t="shared" si="0"/>
        <v>0.57152777777777763</v>
      </c>
      <c r="G18" s="66"/>
      <c r="H18" s="67"/>
      <c r="I18" s="67"/>
      <c r="J18" s="67"/>
    </row>
    <row r="19" spans="1:10" s="31" customFormat="1" ht="51" x14ac:dyDescent="0.25">
      <c r="A19" s="100">
        <f t="shared" ref="A19" si="3">A18+0.01</f>
        <v>5.0199999999999996</v>
      </c>
      <c r="B19" s="40" t="s">
        <v>7</v>
      </c>
      <c r="C19" s="22" t="s">
        <v>81</v>
      </c>
      <c r="D19" s="20" t="s">
        <v>79</v>
      </c>
      <c r="E19" s="23">
        <v>10</v>
      </c>
      <c r="F19" s="102">
        <f t="shared" si="0"/>
        <v>0.57847222222222205</v>
      </c>
      <c r="G19" s="68"/>
      <c r="H19" s="68"/>
      <c r="I19" s="68"/>
      <c r="J19" s="68"/>
    </row>
    <row r="20" spans="1:10" s="7" customFormat="1" x14ac:dyDescent="0.25">
      <c r="A20" s="100">
        <f>A17+1</f>
        <v>6</v>
      </c>
      <c r="B20" s="39"/>
      <c r="C20" s="30" t="s">
        <v>56</v>
      </c>
      <c r="D20" s="30"/>
      <c r="E20" s="21"/>
      <c r="F20" s="102">
        <f t="shared" si="0"/>
        <v>0.58541666666666647</v>
      </c>
      <c r="G20" s="68"/>
      <c r="H20" s="68"/>
      <c r="I20" s="68"/>
      <c r="J20" s="68"/>
    </row>
    <row r="21" spans="1:10" s="26" customFormat="1" x14ac:dyDescent="0.25">
      <c r="A21" s="101">
        <f>A20+0.01</f>
        <v>6.01</v>
      </c>
      <c r="B21" s="40" t="s">
        <v>8</v>
      </c>
      <c r="C21" s="20"/>
      <c r="D21" s="20"/>
      <c r="E21" s="21"/>
      <c r="F21" s="102">
        <f t="shared" si="0"/>
        <v>0.58541666666666647</v>
      </c>
      <c r="G21" s="68"/>
      <c r="H21" s="68"/>
      <c r="I21" s="68"/>
      <c r="J21" s="68"/>
    </row>
    <row r="22" spans="1:10" s="26" customFormat="1" x14ac:dyDescent="0.25">
      <c r="A22" s="101">
        <f>A21+0.01</f>
        <v>6.02</v>
      </c>
      <c r="B22" s="40" t="s">
        <v>8</v>
      </c>
      <c r="C22" s="20"/>
      <c r="D22" s="20"/>
      <c r="E22" s="21"/>
      <c r="F22" s="102">
        <f t="shared" si="0"/>
        <v>0.58541666666666647</v>
      </c>
      <c r="G22" s="68"/>
      <c r="H22" s="68"/>
      <c r="I22" s="68"/>
      <c r="J22" s="68"/>
    </row>
    <row r="23" spans="1:10" s="26" customFormat="1" x14ac:dyDescent="0.25">
      <c r="A23" s="101">
        <f>A22+0.01</f>
        <v>6.0299999999999994</v>
      </c>
      <c r="B23" s="40" t="s">
        <v>8</v>
      </c>
      <c r="C23" s="25"/>
      <c r="D23" s="20"/>
      <c r="E23" s="21"/>
      <c r="F23" s="102">
        <f t="shared" si="0"/>
        <v>0.58541666666666647</v>
      </c>
      <c r="G23" s="68"/>
      <c r="H23" s="68"/>
      <c r="I23" s="68"/>
      <c r="J23" s="68"/>
    </row>
    <row r="24" spans="1:10" s="26" customFormat="1" ht="15" x14ac:dyDescent="0.25">
      <c r="A24" s="100">
        <f>A20+1</f>
        <v>7</v>
      </c>
      <c r="B24" s="40"/>
      <c r="C24" s="64" t="s">
        <v>84</v>
      </c>
      <c r="D24" s="81"/>
      <c r="E24" s="109"/>
      <c r="F24" s="102">
        <f t="shared" si="0"/>
        <v>0.58541666666666647</v>
      </c>
      <c r="G24" s="68"/>
      <c r="H24" s="68"/>
      <c r="I24" s="68"/>
      <c r="J24" s="68"/>
    </row>
    <row r="25" spans="1:10" s="26" customFormat="1" ht="15" x14ac:dyDescent="0.25">
      <c r="A25" s="101">
        <f>A24+0.01</f>
        <v>7.01</v>
      </c>
      <c r="B25" s="40"/>
      <c r="C25" s="65" t="s">
        <v>85</v>
      </c>
      <c r="D25" s="82" t="s">
        <v>89</v>
      </c>
      <c r="E25" s="110">
        <v>13</v>
      </c>
      <c r="F25" s="102">
        <f t="shared" si="0"/>
        <v>0.58541666666666647</v>
      </c>
      <c r="G25" s="68"/>
      <c r="H25" s="68"/>
      <c r="I25" s="68"/>
      <c r="J25" s="68"/>
    </row>
    <row r="26" spans="1:10" s="26" customFormat="1" ht="26.25" x14ac:dyDescent="0.25">
      <c r="A26" s="101">
        <f>A25+0.01</f>
        <v>7.02</v>
      </c>
      <c r="B26" s="40"/>
      <c r="C26" s="65" t="s">
        <v>86</v>
      </c>
      <c r="D26" s="83" t="s">
        <v>88</v>
      </c>
      <c r="E26" s="110">
        <v>13</v>
      </c>
      <c r="F26" s="102">
        <f t="shared" si="0"/>
        <v>0.59444444444444422</v>
      </c>
      <c r="G26" s="68"/>
      <c r="H26" s="68"/>
      <c r="I26" s="68"/>
      <c r="J26" s="68"/>
    </row>
    <row r="27" spans="1:10" s="26" customFormat="1" ht="15" x14ac:dyDescent="0.25">
      <c r="A27" s="101">
        <f>A26+0.01</f>
        <v>7.0299999999999994</v>
      </c>
      <c r="B27" s="40"/>
      <c r="C27" s="65" t="s">
        <v>87</v>
      </c>
      <c r="D27" s="84" t="s">
        <v>89</v>
      </c>
      <c r="E27" s="110">
        <v>13</v>
      </c>
      <c r="F27" s="102">
        <f t="shared" si="0"/>
        <v>0.60347222222222197</v>
      </c>
      <c r="G27" s="68"/>
      <c r="H27" s="68"/>
      <c r="I27" s="68"/>
      <c r="J27" s="68"/>
    </row>
    <row r="28" spans="1:10" s="7" customFormat="1" ht="25.5" x14ac:dyDescent="0.25">
      <c r="A28" s="101">
        <f>A24+1</f>
        <v>8</v>
      </c>
      <c r="B28" s="40" t="s">
        <v>7</v>
      </c>
      <c r="C28" s="111" t="s">
        <v>82</v>
      </c>
      <c r="D28" s="20" t="s">
        <v>83</v>
      </c>
      <c r="E28" s="23">
        <v>8</v>
      </c>
      <c r="F28" s="102">
        <f t="shared" si="0"/>
        <v>0.61249999999999971</v>
      </c>
      <c r="G28" s="68"/>
      <c r="H28" s="68"/>
      <c r="I28" s="68"/>
      <c r="J28" s="68"/>
    </row>
    <row r="29" spans="1:10" s="7" customFormat="1" x14ac:dyDescent="0.25">
      <c r="A29" s="101">
        <f>A28+1</f>
        <v>9</v>
      </c>
      <c r="B29" s="40" t="s">
        <v>37</v>
      </c>
      <c r="C29" s="20" t="s">
        <v>76</v>
      </c>
      <c r="D29" s="20" t="s">
        <v>77</v>
      </c>
      <c r="E29" s="21">
        <v>5</v>
      </c>
      <c r="F29" s="102">
        <f t="shared" si="0"/>
        <v>0.61805555555555525</v>
      </c>
      <c r="G29" s="68"/>
      <c r="H29" s="68"/>
      <c r="I29" s="68"/>
      <c r="J29" s="68"/>
    </row>
    <row r="30" spans="1:10" s="24" customFormat="1" ht="25.5" x14ac:dyDescent="0.25">
      <c r="A30" s="101">
        <f>A29+1</f>
        <v>10</v>
      </c>
      <c r="B30" s="40" t="s">
        <v>8</v>
      </c>
      <c r="C30" s="35" t="s">
        <v>33</v>
      </c>
      <c r="D30" s="20" t="s">
        <v>34</v>
      </c>
      <c r="E30" s="23">
        <v>5</v>
      </c>
      <c r="F30" s="102">
        <f t="shared" si="0"/>
        <v>0.62152777777777746</v>
      </c>
      <c r="I30" s="68"/>
      <c r="J30" s="68"/>
    </row>
    <row r="31" spans="1:10" ht="26.25" thickBot="1" x14ac:dyDescent="0.3">
      <c r="A31" s="103">
        <f>A30+1</f>
        <v>11</v>
      </c>
      <c r="B31" s="104" t="s">
        <v>7</v>
      </c>
      <c r="C31" s="105" t="s">
        <v>41</v>
      </c>
      <c r="D31" s="106" t="s">
        <v>1</v>
      </c>
      <c r="E31" s="107"/>
      <c r="F31" s="108">
        <v>0.625</v>
      </c>
      <c r="G31" s="68">
        <f>MINUTE(F31-F30)-E30</f>
        <v>0</v>
      </c>
      <c r="H31" s="68" t="s">
        <v>54</v>
      </c>
    </row>
    <row r="34" spans="3:3" x14ac:dyDescent="0.25">
      <c r="C34" s="26"/>
    </row>
    <row r="35" spans="3:3" x14ac:dyDescent="0.25">
      <c r="C35" s="27"/>
    </row>
    <row r="36" spans="3:3" x14ac:dyDescent="0.25">
      <c r="C36" s="27"/>
    </row>
  </sheetData>
  <mergeCells count="1">
    <mergeCell ref="G8:I8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zoomScale="110" zoomScaleNormal="110" workbookViewId="0">
      <selection activeCell="C11" sqref="C11"/>
    </sheetView>
  </sheetViews>
  <sheetFormatPr defaultRowHeight="15" x14ac:dyDescent="0.25"/>
  <cols>
    <col min="2" max="2" width="16.28515625" customWidth="1"/>
    <col min="3" max="3" width="27.5703125" customWidth="1"/>
    <col min="4" max="4" width="11.5703125" customWidth="1"/>
    <col min="5" max="8" width="11.5703125" style="5" customWidth="1"/>
  </cols>
  <sheetData>
    <row r="1" spans="1:8" ht="15.75" thickBot="1" x14ac:dyDescent="0.3">
      <c r="E1" s="16"/>
    </row>
    <row r="2" spans="1:8" ht="15.75" customHeight="1" thickTop="1" x14ac:dyDescent="0.25">
      <c r="B2" s="58" t="s">
        <v>10</v>
      </c>
      <c r="C2" s="60" t="s">
        <v>11</v>
      </c>
      <c r="D2" s="62" t="s">
        <v>12</v>
      </c>
      <c r="E2" s="15"/>
      <c r="F2" s="56" t="s">
        <v>62</v>
      </c>
      <c r="G2" s="56" t="s">
        <v>60</v>
      </c>
      <c r="H2" s="56" t="s">
        <v>63</v>
      </c>
    </row>
    <row r="3" spans="1:8" ht="41.25" customHeight="1" thickBot="1" x14ac:dyDescent="0.3">
      <c r="B3" s="59"/>
      <c r="C3" s="61"/>
      <c r="D3" s="63"/>
      <c r="E3" s="13"/>
      <c r="F3" s="57"/>
      <c r="G3" s="57"/>
      <c r="H3" s="57"/>
    </row>
    <row r="4" spans="1:8" ht="15.75" thickTop="1" x14ac:dyDescent="0.25">
      <c r="A4">
        <v>1</v>
      </c>
      <c r="B4" s="49" t="s">
        <v>13</v>
      </c>
      <c r="C4" s="50" t="s">
        <v>57</v>
      </c>
      <c r="D4" s="51">
        <v>1</v>
      </c>
      <c r="E4" s="46"/>
      <c r="F4" s="10"/>
      <c r="G4" s="10"/>
      <c r="H4" s="10"/>
    </row>
    <row r="5" spans="1:8" x14ac:dyDescent="0.25">
      <c r="A5">
        <v>2</v>
      </c>
      <c r="B5" s="1" t="s">
        <v>14</v>
      </c>
      <c r="C5" s="2" t="s">
        <v>15</v>
      </c>
      <c r="D5" s="52">
        <v>1</v>
      </c>
      <c r="E5" s="47"/>
      <c r="F5" s="10"/>
      <c r="G5" s="10"/>
      <c r="H5" s="10"/>
    </row>
    <row r="6" spans="1:8" x14ac:dyDescent="0.25">
      <c r="A6">
        <v>3</v>
      </c>
      <c r="B6" s="1" t="s">
        <v>14</v>
      </c>
      <c r="C6" s="2" t="s">
        <v>22</v>
      </c>
      <c r="D6" s="52">
        <v>1</v>
      </c>
      <c r="E6" s="47"/>
      <c r="F6" s="11"/>
      <c r="G6" s="11"/>
      <c r="H6" s="11"/>
    </row>
    <row r="7" spans="1:8" x14ac:dyDescent="0.25">
      <c r="A7">
        <v>4</v>
      </c>
      <c r="B7" s="1" t="s">
        <v>16</v>
      </c>
      <c r="C7" s="2" t="s">
        <v>17</v>
      </c>
      <c r="D7" s="52">
        <v>1</v>
      </c>
      <c r="E7" s="47"/>
      <c r="F7" s="11"/>
      <c r="G7" s="11"/>
      <c r="H7" s="11"/>
    </row>
    <row r="8" spans="1:8" x14ac:dyDescent="0.25">
      <c r="A8">
        <v>5</v>
      </c>
      <c r="B8" s="1" t="s">
        <v>18</v>
      </c>
      <c r="C8" s="2" t="s">
        <v>19</v>
      </c>
      <c r="D8" s="52">
        <v>1</v>
      </c>
      <c r="E8" s="47"/>
      <c r="F8" s="11"/>
      <c r="G8" s="11"/>
      <c r="H8" s="11"/>
    </row>
    <row r="9" spans="1:8" x14ac:dyDescent="0.25">
      <c r="A9">
        <v>6</v>
      </c>
      <c r="B9" s="1" t="s">
        <v>32</v>
      </c>
      <c r="C9" s="2" t="s">
        <v>71</v>
      </c>
      <c r="D9" s="52">
        <v>1</v>
      </c>
      <c r="E9" s="47"/>
      <c r="F9" s="11"/>
      <c r="G9" s="11"/>
      <c r="H9" s="11"/>
    </row>
    <row r="10" spans="1:8" x14ac:dyDescent="0.25">
      <c r="A10">
        <v>7</v>
      </c>
      <c r="B10" s="1">
        <v>1</v>
      </c>
      <c r="C10" s="2" t="s">
        <v>80</v>
      </c>
      <c r="D10" s="52">
        <v>1</v>
      </c>
      <c r="E10" s="47"/>
      <c r="F10" s="11"/>
      <c r="G10" s="11"/>
      <c r="H10" s="11"/>
    </row>
    <row r="11" spans="1:8" x14ac:dyDescent="0.25">
      <c r="A11">
        <v>8</v>
      </c>
      <c r="B11" s="1">
        <v>3</v>
      </c>
      <c r="C11" s="2" t="s">
        <v>21</v>
      </c>
      <c r="D11" s="52">
        <v>1</v>
      </c>
      <c r="E11" s="47"/>
      <c r="F11" s="11"/>
      <c r="G11" s="11"/>
      <c r="H11" s="11"/>
    </row>
    <row r="12" spans="1:8" x14ac:dyDescent="0.25">
      <c r="A12">
        <v>9</v>
      </c>
      <c r="B12" s="1">
        <v>11</v>
      </c>
      <c r="C12" s="37" t="s">
        <v>70</v>
      </c>
      <c r="D12" s="52">
        <v>1</v>
      </c>
      <c r="E12" s="47"/>
      <c r="F12" s="11"/>
      <c r="G12" s="11"/>
      <c r="H12" s="11"/>
    </row>
    <row r="13" spans="1:8" x14ac:dyDescent="0.25">
      <c r="A13">
        <v>10</v>
      </c>
      <c r="B13" s="1">
        <v>15</v>
      </c>
      <c r="C13" s="2" t="s">
        <v>39</v>
      </c>
      <c r="D13" s="52">
        <v>1</v>
      </c>
      <c r="E13" s="47"/>
      <c r="F13" s="11"/>
      <c r="G13" s="11"/>
      <c r="H13" s="11"/>
    </row>
    <row r="14" spans="1:8" x14ac:dyDescent="0.25">
      <c r="A14">
        <v>3</v>
      </c>
      <c r="B14" s="1">
        <v>16</v>
      </c>
      <c r="C14" s="2" t="s">
        <v>22</v>
      </c>
      <c r="D14" s="52" t="s">
        <v>23</v>
      </c>
      <c r="E14" s="47"/>
      <c r="F14" s="11"/>
      <c r="G14" s="11"/>
      <c r="H14" s="11"/>
    </row>
    <row r="15" spans="1:8" ht="15" customHeight="1" x14ac:dyDescent="0.25">
      <c r="A15">
        <v>11</v>
      </c>
      <c r="B15" s="1">
        <v>18</v>
      </c>
      <c r="C15" s="2" t="s">
        <v>66</v>
      </c>
      <c r="D15" s="52">
        <v>1</v>
      </c>
      <c r="E15" s="47"/>
      <c r="F15" s="11"/>
      <c r="G15" s="11"/>
      <c r="H15" s="11"/>
    </row>
    <row r="16" spans="1:8" x14ac:dyDescent="0.25">
      <c r="A16">
        <v>12</v>
      </c>
      <c r="B16" s="1">
        <v>19</v>
      </c>
      <c r="C16" s="2" t="s">
        <v>24</v>
      </c>
      <c r="D16" s="52">
        <v>1</v>
      </c>
      <c r="E16" s="47"/>
      <c r="F16" s="11"/>
      <c r="G16" s="11"/>
      <c r="H16" s="11"/>
    </row>
    <row r="17" spans="1:8" x14ac:dyDescent="0.25">
      <c r="A17">
        <v>13</v>
      </c>
      <c r="B17" s="1">
        <v>21</v>
      </c>
      <c r="C17" s="2" t="s">
        <v>25</v>
      </c>
      <c r="D17" s="52">
        <v>1</v>
      </c>
      <c r="E17" s="47"/>
      <c r="F17" s="11"/>
      <c r="G17" s="11"/>
      <c r="H17" s="11"/>
    </row>
    <row r="18" spans="1:8" x14ac:dyDescent="0.25">
      <c r="A18">
        <v>14</v>
      </c>
      <c r="B18" s="1">
        <v>22</v>
      </c>
      <c r="C18" s="2" t="s">
        <v>26</v>
      </c>
      <c r="D18" s="52">
        <v>1</v>
      </c>
      <c r="E18" s="47"/>
      <c r="F18" s="11"/>
      <c r="G18" s="11"/>
      <c r="H18" s="11"/>
    </row>
    <row r="19" spans="1:8" x14ac:dyDescent="0.25">
      <c r="A19">
        <v>15</v>
      </c>
      <c r="B19" s="1">
        <v>24</v>
      </c>
      <c r="C19" s="2" t="s">
        <v>61</v>
      </c>
      <c r="D19" s="52">
        <v>1</v>
      </c>
      <c r="E19" s="47"/>
      <c r="F19" s="11"/>
      <c r="G19" s="11"/>
      <c r="H19" s="11"/>
    </row>
    <row r="20" spans="1:8" ht="18" customHeight="1" x14ac:dyDescent="0.25">
      <c r="A20">
        <v>16</v>
      </c>
      <c r="B20" s="1" t="s">
        <v>27</v>
      </c>
      <c r="C20" s="2" t="s">
        <v>28</v>
      </c>
      <c r="D20" s="52" t="s">
        <v>23</v>
      </c>
      <c r="E20" s="48"/>
      <c r="F20" s="12" t="s">
        <v>53</v>
      </c>
      <c r="G20" s="12" t="s">
        <v>53</v>
      </c>
      <c r="H20" s="12" t="s">
        <v>53</v>
      </c>
    </row>
    <row r="21" spans="1:8" ht="18" customHeight="1" x14ac:dyDescent="0.25">
      <c r="A21">
        <v>17</v>
      </c>
      <c r="B21" s="1" t="s">
        <v>27</v>
      </c>
      <c r="C21" s="2" t="s">
        <v>20</v>
      </c>
      <c r="D21" s="52" t="s">
        <v>23</v>
      </c>
      <c r="E21" s="48"/>
      <c r="F21" s="12"/>
      <c r="G21" s="12"/>
      <c r="H21" s="12"/>
    </row>
    <row r="22" spans="1:8" ht="18" customHeight="1" thickBot="1" x14ac:dyDescent="0.3">
      <c r="A22">
        <v>18</v>
      </c>
      <c r="B22" s="3" t="s">
        <v>65</v>
      </c>
      <c r="C22" s="4" t="s">
        <v>64</v>
      </c>
      <c r="D22" s="53" t="s">
        <v>23</v>
      </c>
      <c r="E22" s="48"/>
      <c r="F22" s="12" t="s">
        <v>53</v>
      </c>
      <c r="G22" s="12" t="s">
        <v>53</v>
      </c>
      <c r="H22" s="12" t="s">
        <v>53</v>
      </c>
    </row>
    <row r="23" spans="1:8" ht="38.25" customHeight="1" thickTop="1" thickBot="1" x14ac:dyDescent="0.3">
      <c r="B23" s="43"/>
      <c r="C23" s="44" t="s">
        <v>29</v>
      </c>
      <c r="D23" s="45">
        <f>SUM(D4:D22)</f>
        <v>15</v>
      </c>
      <c r="E23" s="9" t="s">
        <v>50</v>
      </c>
      <c r="F23" s="8">
        <f>COUNTIF(F4:F19,"y")</f>
        <v>0</v>
      </c>
      <c r="G23" s="8">
        <f>COUNTIF(G4:G19,"y")</f>
        <v>0</v>
      </c>
      <c r="H23" s="8">
        <f>COUNTIF(H4:H19,"y")</f>
        <v>0</v>
      </c>
    </row>
    <row r="24" spans="1:8" ht="17.25" thickTop="1" thickBot="1" x14ac:dyDescent="0.3">
      <c r="E24" s="9" t="s">
        <v>51</v>
      </c>
      <c r="F24" s="8">
        <f>COUNTIF(F4:F19,"n")</f>
        <v>0</v>
      </c>
      <c r="G24" s="8">
        <f>COUNTIF(G4:G19,"n")</f>
        <v>0</v>
      </c>
      <c r="H24" s="8">
        <f>COUNTIF(H4:H19,"n")</f>
        <v>0</v>
      </c>
    </row>
    <row r="25" spans="1:8" ht="17.25" thickTop="1" thickBot="1" x14ac:dyDescent="0.3">
      <c r="E25" s="9" t="s">
        <v>52</v>
      </c>
      <c r="F25" s="8">
        <f>COUNTIF(F4:F19,"a")</f>
        <v>0</v>
      </c>
      <c r="G25" s="8">
        <f>COUNTIF(G4:G19,"a")</f>
        <v>0</v>
      </c>
      <c r="H25" s="8">
        <f>COUNTIF(H4:H19,"a")</f>
        <v>0</v>
      </c>
    </row>
    <row r="26" spans="1:8" ht="15.75" thickTop="1" x14ac:dyDescent="0.25">
      <c r="B26" t="s">
        <v>30</v>
      </c>
    </row>
    <row r="27" spans="1:8" x14ac:dyDescent="0.25">
      <c r="B27" s="14" t="s">
        <v>46</v>
      </c>
    </row>
    <row r="28" spans="1:8" x14ac:dyDescent="0.25">
      <c r="B28" s="14" t="s">
        <v>47</v>
      </c>
    </row>
    <row r="29" spans="1:8" x14ac:dyDescent="0.25">
      <c r="A29" s="6"/>
      <c r="B29" s="14" t="s">
        <v>44</v>
      </c>
    </row>
    <row r="30" spans="1:8" x14ac:dyDescent="0.25">
      <c r="B30" s="14" t="s">
        <v>35</v>
      </c>
    </row>
    <row r="31" spans="1:8" x14ac:dyDescent="0.25">
      <c r="B31" s="14" t="s">
        <v>45</v>
      </c>
    </row>
    <row r="32" spans="1:8" x14ac:dyDescent="0.25">
      <c r="B32" s="14" t="s">
        <v>48</v>
      </c>
    </row>
    <row r="34" spans="2:2" x14ac:dyDescent="0.25">
      <c r="B34" s="29" t="s">
        <v>58</v>
      </c>
    </row>
    <row r="35" spans="2:2" x14ac:dyDescent="0.25">
      <c r="B35" s="14"/>
    </row>
  </sheetData>
  <mergeCells count="6">
    <mergeCell ref="H2:H3"/>
    <mergeCell ref="B2:B3"/>
    <mergeCell ref="C2:C3"/>
    <mergeCell ref="D2:D3"/>
    <mergeCell ref="F2:F3"/>
    <mergeCell ref="G2:G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4 June Agenda</vt:lpstr>
      <vt:lpstr>EC Roster - Vote Calculator</vt:lpstr>
      <vt:lpstr>'EC Telecon Tues 4 June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2019-05-30T19:16:27Z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