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05\Documents\IEEE files and notes\2018 Meeting Folders\2018 June - EC Telecon\"/>
    </mc:Choice>
  </mc:AlternateContent>
  <bookViews>
    <workbookView xWindow="0" yWindow="0" windowWidth="18000" windowHeight="7275"/>
  </bookViews>
  <sheets>
    <sheet name="2018 June 05  Agenda" sheetId="1" r:id="rId1"/>
    <sheet name="EC Roster - Vote Calculator" sheetId="2" r:id="rId2"/>
  </sheets>
  <definedNames>
    <definedName name="_xlnm.Print_Area" localSheetId="0">'2018 June 05  Agenda'!$A$1:$G$33</definedName>
  </definedNames>
  <calcPr calcId="171027" iterateDelta="1E-4"/>
</workbook>
</file>

<file path=xl/calcChain.xml><?xml version="1.0" encoding="utf-8"?>
<calcChain xmlns="http://schemas.openxmlformats.org/spreadsheetml/2006/main">
  <c r="F29" i="1" l="1"/>
  <c r="A25" i="1" l="1"/>
  <c r="A21" i="1" l="1"/>
  <c r="G25" i="2" l="1"/>
  <c r="G24" i="2"/>
  <c r="G23" i="2"/>
  <c r="H25" i="2" l="1"/>
  <c r="H24" i="2"/>
  <c r="H23" i="2"/>
  <c r="F25" i="2"/>
  <c r="F24" i="2"/>
  <c r="F23" i="2"/>
  <c r="F8" i="1" l="1"/>
  <c r="D23" i="2" l="1"/>
  <c r="F9" i="1"/>
  <c r="F10" i="1" s="1"/>
  <c r="F11" i="1" s="1"/>
  <c r="F12" i="1" s="1"/>
  <c r="A8" i="1"/>
  <c r="A12" i="1" s="1"/>
  <c r="A13" i="1" s="1"/>
  <c r="A14" i="1" s="1"/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30" i="1" s="1"/>
  <c r="G32" i="1" s="1"/>
  <c r="A15" i="1"/>
  <c r="A16" i="1" s="1"/>
  <c r="A17" i="1" s="1"/>
  <c r="A18" i="1" s="1"/>
  <c r="A19" i="1"/>
  <c r="A20" i="1" s="1"/>
  <c r="A23" i="1" l="1"/>
  <c r="A24" i="1" s="1"/>
  <c r="A26" i="1" s="1"/>
  <c r="A28" i="1" l="1"/>
  <c r="A22" i="1"/>
  <c r="A29" i="1" l="1"/>
  <c r="A30" i="1" s="1"/>
  <c r="A31" i="1" s="1"/>
</calcChain>
</file>

<file path=xl/sharedStrings.xml><?xml version="1.0" encoding="utf-8"?>
<sst xmlns="http://schemas.openxmlformats.org/spreadsheetml/2006/main" count="131" uniqueCount="96">
  <si>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</si>
  <si>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</si>
  <si>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</si>
  <si>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</si>
  <si>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</si>
  <si>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</si>
  <si>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</si>
  <si>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</si>
  <si>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</si>
  <si>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</si>
  <si>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</si>
  <si>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</si>
  <si>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</si>
  <si>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</si>
  <si>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</si>
  <si>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</si>
  <si>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</si>
  <si>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</si>
  <si>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</si>
  <si>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</si>
  <si>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</si>
  <si>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</si>
  <si>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</si>
  <si>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</si>
  <si>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</si>
  <si>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</si>
  <si>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</si>
  <si>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</si>
  <si>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</si>
  <si>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</si>
  <si>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</si>
  <si>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</si>
  <si>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</si>
  <si>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</si>
  <si>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</si>
  <si>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</si>
  <si>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</si>
  <si>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D'Ambrosia</t>
  </si>
  <si>
    <t>DT</t>
  </si>
  <si>
    <t>Update - EC Action Item Summary</t>
  </si>
  <si>
    <t>Bob Heile</t>
  </si>
  <si>
    <t xml:space="preserve">APPROVE OR MODIFY AGENDA - </t>
  </si>
  <si>
    <t>Heile</t>
  </si>
  <si>
    <t xml:space="preserve"> Adjourn</t>
  </si>
  <si>
    <t>Motions from WG Chairs</t>
  </si>
  <si>
    <t>Potential Fee Waiver Requests for the next plenary session</t>
  </si>
  <si>
    <t>update:</t>
  </si>
  <si>
    <t>ME</t>
  </si>
  <si>
    <t>Nic Orlando - IEEE-SA</t>
  </si>
  <si>
    <t>Patrick Slatts - IEEE-SA</t>
  </si>
  <si>
    <t>Jonathan Goldberg - IEEE-SA</t>
  </si>
  <si>
    <t>Jodi Haasz - IEEE-SA</t>
  </si>
  <si>
    <t>Rick Alvin (Linespeed)</t>
  </si>
  <si>
    <t>Marks</t>
  </si>
  <si>
    <t>yes</t>
  </si>
  <si>
    <t xml:space="preserve">No </t>
  </si>
  <si>
    <t>abstain</t>
  </si>
  <si>
    <t>nv</t>
  </si>
  <si>
    <t>minutes not allocated.</t>
  </si>
  <si>
    <t>Reports from WG and SC Chairs</t>
  </si>
  <si>
    <t>Paul Nikolich</t>
  </si>
  <si>
    <t>Regrets:</t>
  </si>
  <si>
    <t>Venue Related Topics</t>
  </si>
  <si>
    <t xml:space="preserve">Status report of 2018 Nov – Bangkok </t>
  </si>
  <si>
    <t xml:space="preserve">
Motion #2</t>
  </si>
  <si>
    <t>Canchi</t>
  </si>
  <si>
    <t>II/DT</t>
  </si>
  <si>
    <t>Tim Godfrey</t>
  </si>
  <si>
    <t>MI*</t>
  </si>
  <si>
    <t xml:space="preserve">
Motion #1</t>
  </si>
  <si>
    <t xml:space="preserve">
Motion #3</t>
  </si>
  <si>
    <t>Andrew Myles</t>
  </si>
  <si>
    <t>JTC1 - SC Chair</t>
  </si>
  <si>
    <t>Leadership Conference - 14 July 2018 -- LEADERSHIP-CON 2018</t>
  </si>
  <si>
    <t>Dorothy Stanley</t>
  </si>
  <si>
    <t>Jay Holcomb</t>
  </si>
  <si>
    <t>Tuesday 1:00PM-3:00PM ET, 5 June  2018</t>
  </si>
  <si>
    <t>Report on 2020 Venue Contracts</t>
  </si>
  <si>
    <t>Report: July 2018 Plenary Status</t>
  </si>
  <si>
    <r>
      <rPr>
        <strike/>
        <sz val="10"/>
        <color theme="1"/>
        <rFont val="Arial"/>
        <family val="2"/>
      </rPr>
      <t>Glenn Parsons</t>
    </r>
    <r>
      <rPr>
        <sz val="10"/>
        <color theme="1"/>
        <rFont val="Arial"/>
        <family val="2"/>
      </rPr>
      <t>John Messenger</t>
    </r>
  </si>
  <si>
    <t>Report on 802.20 - status of Disbandment and withdrawal of inactive standards</t>
  </si>
  <si>
    <t>Report from 802.15 - status of withdrawal of inactive standards</t>
  </si>
  <si>
    <t>Ho Sang</t>
  </si>
  <si>
    <t>Report from 802.16 - status of Hibernation - doc 802-EC-18/99r0: &lt; https://mentor.ieee.org/802-ec/dcn/18/ec-18-0099-00-00EC-802-16-wg-hibernation-status.pdf &gt;</t>
  </si>
  <si>
    <t>Motion Template update - see doc 802-EC-18/98r0:  &lt; https://mentor.ieee.org/802-ec/dcn/18/ec-18-0098-00-00EC-proposed-update-to-motion-templates-other-issues.pptx &gt;</t>
  </si>
  <si>
    <r>
      <rPr>
        <b/>
        <sz val="10"/>
        <color theme="1"/>
        <rFont val="Times New Roman"/>
        <family val="1"/>
      </rPr>
      <t>2018 July EC Tutorial Status:</t>
    </r>
    <r>
      <rPr>
        <sz val="10"/>
        <color theme="1"/>
        <rFont val="Times New Roman"/>
        <family val="1"/>
      </rPr>
      <t xml:space="preserve">
No Tutorials approved/submitted by the May 25th  Deadline.:
Motion to release Monday Evening July 9th for WG schedule/use.
Move: Jon Rosdahl
2nd: Dorothy Stanley</t>
    </r>
  </si>
  <si>
    <t>II*</t>
  </si>
  <si>
    <t>Update/Status GDPR :
https://mentor.ieee.org/802-ec/dcn/18/ec-18-0100-00-00SA-ieee-802-ec-gdpr-update-june-2018.pdf</t>
  </si>
  <si>
    <t>exec Session</t>
  </si>
  <si>
    <t>Network Service Provider Options for Nov 2018</t>
  </si>
  <si>
    <t xml:space="preserve">Nikolich </t>
  </si>
  <si>
    <t>EXEC Session</t>
  </si>
  <si>
    <t>Separate Join-Me session</t>
  </si>
  <si>
    <t>R4</t>
  </si>
  <si>
    <t>D’Ambrosia / Gilb</t>
  </si>
  <si>
    <t>Approved AGENDA  -  IEEE 802 LMSC EXECUTIVE COMMITTEE INTERIM TELECON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</si>
</sst>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General"/>
    <numFmt numFmtId="165" formatCode="hh&quot;:&quot;mm&quot; &quot;AM/PM&quot; &quot;"/>
    <numFmt numFmtId="166" formatCode="[$-409]d\-mmm;@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indexed="8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Calibri"/>
      <family val="2"/>
      <scheme val="minor"/>
    </font>
    <font>
      <sz val="10"/>
      <color indexed="8"/>
      <name val="Courier New"/>
      <family val="3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sz val="9"/>
      <color indexed="8"/>
      <name val="Courier New"/>
      <family val="3"/>
    </font>
    <font>
      <sz val="9"/>
      <color indexed="8"/>
      <name val="Times New Roman"/>
      <family val="1"/>
    </font>
    <font>
      <sz val="9"/>
      <color theme="0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0"/>
      <color indexed="8"/>
      <name val="Times New Roman"/>
      <family val="1"/>
    </font>
    <font>
      <strike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0" fillId="0" borderId="0" xfId="0" applyAlignment="1">
      <alignment horizontal="center"/>
    </xf>
    <xf numFmtId="164" fontId="4" fillId="0" borderId="1" xfId="0" applyNumberFormat="1" applyFont="1" applyFill="1" applyBorder="1" applyAlignment="1" applyProtection="1">
      <alignment horizontal="left" vertical="top" wrapText="1"/>
    </xf>
    <xf numFmtId="164" fontId="4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0" borderId="0" xfId="0" applyFont="1" applyFill="1" applyAlignment="1">
      <alignment vertical="top" wrapText="1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/>
    <xf numFmtId="0" fontId="1" fillId="0" borderId="25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" fontId="6" fillId="0" borderId="23" xfId="0" applyNumberFormat="1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164" fontId="10" fillId="0" borderId="1" xfId="0" applyNumberFormat="1" applyFont="1" applyFill="1" applyBorder="1" applyAlignment="1" applyProtection="1">
      <alignment vertical="top" wrapText="1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164" fontId="11" fillId="0" borderId="1" xfId="0" applyNumberFormat="1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left" vertical="top" wrapText="1" indent="2"/>
    </xf>
    <xf numFmtId="0" fontId="6" fillId="0" borderId="0" xfId="0" applyFont="1" applyAlignment="1">
      <alignment vertical="top" wrapText="1"/>
    </xf>
    <xf numFmtId="166" fontId="10" fillId="5" borderId="1" xfId="0" applyNumberFormat="1" applyFont="1" applyFill="1" applyBorder="1" applyAlignment="1" applyProtection="1">
      <alignment horizontal="left" vertical="center" wrapText="1"/>
    </xf>
    <xf numFmtId="164" fontId="9" fillId="0" borderId="1" xfId="0" applyNumberFormat="1" applyFont="1" applyFill="1" applyBorder="1" applyAlignment="1" applyProtection="1">
      <alignment vertical="top" wrapText="1"/>
    </xf>
    <xf numFmtId="164" fontId="10" fillId="0" borderId="1" xfId="0" applyNumberFormat="1" applyFont="1" applyFill="1" applyBorder="1" applyAlignment="1" applyProtection="1">
      <alignment horizontal="left" vertical="top" wrapText="1"/>
    </xf>
    <xf numFmtId="164" fontId="9" fillId="2" borderId="1" xfId="0" applyNumberFormat="1" applyFont="1" applyFill="1" applyBorder="1" applyAlignment="1" applyProtection="1">
      <alignment horizontal="left" vertical="top" wrapText="1"/>
    </xf>
    <xf numFmtId="164" fontId="10" fillId="2" borderId="1" xfId="0" applyNumberFormat="1" applyFont="1" applyFill="1" applyBorder="1" applyAlignment="1" applyProtection="1">
      <alignment vertical="top" wrapText="1"/>
    </xf>
    <xf numFmtId="164" fontId="11" fillId="2" borderId="1" xfId="0" applyNumberFormat="1" applyFont="1" applyFill="1" applyBorder="1" applyAlignment="1" applyProtection="1">
      <alignment horizontal="left" vertical="top" wrapText="1"/>
    </xf>
    <xf numFmtId="1" fontId="12" fillId="2" borderId="1" xfId="0" applyNumberFormat="1" applyFont="1" applyFill="1" applyBorder="1" applyAlignment="1" applyProtection="1">
      <alignment horizontal="center" vertical="top" wrapText="1"/>
    </xf>
    <xf numFmtId="164" fontId="9" fillId="3" borderId="3" xfId="0" applyNumberFormat="1" applyFont="1" applyFill="1" applyBorder="1" applyAlignment="1" applyProtection="1">
      <alignment vertical="top" wrapText="1"/>
    </xf>
    <xf numFmtId="164" fontId="10" fillId="3" borderId="3" xfId="0" applyNumberFormat="1" applyFont="1" applyFill="1" applyBorder="1" applyAlignment="1" applyProtection="1">
      <alignment horizontal="left" vertical="top" wrapText="1"/>
    </xf>
    <xf numFmtId="164" fontId="11" fillId="3" borderId="3" xfId="0" applyNumberFormat="1" applyFont="1" applyFill="1" applyBorder="1" applyAlignment="1" applyProtection="1">
      <alignment horizontal="left" vertical="top" wrapText="1"/>
    </xf>
    <xf numFmtId="164" fontId="9" fillId="0" borderId="2" xfId="0" applyNumberFormat="1" applyFont="1" applyFill="1" applyBorder="1" applyAlignment="1" applyProtection="1">
      <alignment vertical="top" wrapText="1"/>
    </xf>
    <xf numFmtId="164" fontId="10" fillId="0" borderId="2" xfId="0" applyNumberFormat="1" applyFont="1" applyFill="1" applyBorder="1" applyAlignment="1" applyProtection="1">
      <alignment horizontal="left" vertical="top" wrapText="1"/>
    </xf>
    <xf numFmtId="164" fontId="11" fillId="0" borderId="2" xfId="0" applyNumberFormat="1" applyFont="1" applyFill="1" applyBorder="1" applyAlignment="1" applyProtection="1">
      <alignment horizontal="left" vertical="top" wrapText="1"/>
    </xf>
    <xf numFmtId="2" fontId="13" fillId="0" borderId="2" xfId="0" applyNumberFormat="1" applyFont="1" applyFill="1" applyBorder="1" applyAlignment="1" applyProtection="1">
      <alignment horizontal="left" vertical="top" wrapText="1"/>
    </xf>
    <xf numFmtId="2" fontId="14" fillId="0" borderId="2" xfId="0" applyNumberFormat="1" applyFont="1" applyFill="1" applyBorder="1" applyAlignment="1" applyProtection="1">
      <alignment horizontal="left" vertical="top" wrapText="1"/>
    </xf>
    <xf numFmtId="1" fontId="13" fillId="0" borderId="2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left" vertical="top" wrapText="1" indent="2"/>
    </xf>
    <xf numFmtId="2" fontId="13" fillId="0" borderId="2" xfId="0" applyNumberFormat="1" applyFont="1" applyFill="1" applyBorder="1" applyAlignment="1" applyProtection="1">
      <alignment horizontal="left" vertical="center" wrapText="1" indent="1"/>
    </xf>
    <xf numFmtId="1" fontId="13" fillId="4" borderId="2" xfId="0" applyNumberFormat="1" applyFont="1" applyFill="1" applyBorder="1" applyAlignment="1" applyProtection="1">
      <alignment horizontal="center" vertical="top" wrapText="1"/>
    </xf>
    <xf numFmtId="0" fontId="6" fillId="4" borderId="0" xfId="0" applyFont="1" applyFill="1" applyAlignment="1">
      <alignment vertical="top" wrapText="1"/>
    </xf>
    <xf numFmtId="2" fontId="13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64" fontId="18" fillId="0" borderId="1" xfId="0" applyNumberFormat="1" applyFont="1" applyFill="1" applyBorder="1" applyAlignment="1" applyProtection="1">
      <alignment vertical="top" wrapText="1"/>
    </xf>
    <xf numFmtId="164" fontId="18" fillId="2" borderId="1" xfId="0" applyNumberFormat="1" applyFont="1" applyFill="1" applyBorder="1" applyAlignment="1" applyProtection="1">
      <alignment vertical="top" wrapText="1"/>
    </xf>
    <xf numFmtId="164" fontId="18" fillId="3" borderId="3" xfId="0" applyNumberFormat="1" applyFont="1" applyFill="1" applyBorder="1" applyAlignment="1" applyProtection="1">
      <alignment horizontal="left" vertical="top" wrapText="1"/>
    </xf>
    <xf numFmtId="49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right" vertical="top" wrapText="1"/>
    </xf>
    <xf numFmtId="165" fontId="18" fillId="0" borderId="1" xfId="0" applyNumberFormat="1" applyFont="1" applyFill="1" applyBorder="1" applyAlignment="1" applyProtection="1">
      <alignment horizontal="right" vertical="top" wrapText="1"/>
    </xf>
    <xf numFmtId="164" fontId="19" fillId="2" borderId="1" xfId="0" applyNumberFormat="1" applyFont="1" applyFill="1" applyBorder="1" applyAlignment="1" applyProtection="1">
      <alignment horizontal="right" vertical="top" wrapText="1"/>
    </xf>
    <xf numFmtId="165" fontId="18" fillId="3" borderId="3" xfId="0" applyNumberFormat="1" applyFont="1" applyFill="1" applyBorder="1" applyAlignment="1" applyProtection="1">
      <alignment horizontal="right" vertical="top" wrapText="1"/>
    </xf>
    <xf numFmtId="165" fontId="18" fillId="0" borderId="2" xfId="0" applyNumberFormat="1" applyFont="1" applyFill="1" applyBorder="1" applyAlignment="1" applyProtection="1">
      <alignment horizontal="right" vertical="top" wrapText="1"/>
    </xf>
    <xf numFmtId="165" fontId="20" fillId="0" borderId="2" xfId="0" applyNumberFormat="1" applyFont="1" applyFill="1" applyBorder="1" applyAlignment="1" applyProtection="1">
      <alignment horizontal="right" vertical="top" wrapText="1"/>
    </xf>
    <xf numFmtId="0" fontId="22" fillId="0" borderId="0" xfId="0" applyFont="1" applyAlignment="1">
      <alignment vertical="top" wrapText="1"/>
    </xf>
    <xf numFmtId="0" fontId="0" fillId="0" borderId="0" xfId="0" applyFont="1"/>
    <xf numFmtId="2" fontId="9" fillId="0" borderId="2" xfId="0" applyNumberFormat="1" applyFont="1" applyFill="1" applyBorder="1" applyAlignment="1" applyProtection="1">
      <alignment horizontal="left" vertical="top" wrapText="1"/>
    </xf>
    <xf numFmtId="2" fontId="10" fillId="0" borderId="2" xfId="0" applyNumberFormat="1" applyFont="1" applyFill="1" applyBorder="1" applyAlignment="1" applyProtection="1">
      <alignment horizontal="left" vertical="top" wrapText="1"/>
    </xf>
    <xf numFmtId="0" fontId="17" fillId="4" borderId="0" xfId="0" applyFont="1" applyFill="1" applyAlignment="1">
      <alignment horizontal="left" vertical="top" wrapText="1" indent="2"/>
    </xf>
    <xf numFmtId="0" fontId="17" fillId="4" borderId="0" xfId="0" applyFont="1" applyFill="1" applyAlignment="1">
      <alignment vertical="top" wrapText="1"/>
    </xf>
    <xf numFmtId="0" fontId="17" fillId="0" borderId="0" xfId="0" applyFont="1" applyAlignment="1">
      <alignment horizontal="left" vertical="top" wrapText="1" indent="2"/>
    </xf>
    <xf numFmtId="0" fontId="17" fillId="0" borderId="0" xfId="0" applyFont="1" applyFill="1" applyAlignment="1">
      <alignment horizontal="left" vertical="top" wrapText="1" indent="2"/>
    </xf>
    <xf numFmtId="0" fontId="17" fillId="0" borderId="0" xfId="0" applyFont="1" applyFill="1" applyAlignment="1">
      <alignment vertical="top" wrapText="1"/>
    </xf>
    <xf numFmtId="2" fontId="13" fillId="3" borderId="2" xfId="0" applyNumberFormat="1" applyFont="1" applyFill="1" applyBorder="1" applyAlignment="1" applyProtection="1">
      <alignment horizontal="left" vertical="top" wrapText="1"/>
    </xf>
    <xf numFmtId="2" fontId="14" fillId="3" borderId="2" xfId="0" applyNumberFormat="1" applyFont="1" applyFill="1" applyBorder="1" applyAlignment="1" applyProtection="1">
      <alignment horizontal="left" vertical="top" wrapText="1"/>
    </xf>
    <xf numFmtId="1" fontId="13" fillId="3" borderId="2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Alignment="1">
      <alignment horizontal="left" vertical="top" wrapText="1" indent="2"/>
    </xf>
    <xf numFmtId="1" fontId="13" fillId="0" borderId="1" xfId="0" applyNumberFormat="1" applyFont="1" applyFill="1" applyBorder="1" applyAlignment="1" applyProtection="1">
      <alignment horizontal="center" vertical="top" wrapText="1"/>
    </xf>
    <xf numFmtId="1" fontId="13" fillId="3" borderId="3" xfId="0" applyNumberFormat="1" applyFont="1" applyFill="1" applyBorder="1" applyAlignment="1" applyProtection="1">
      <alignment horizontal="center" vertical="top" wrapText="1"/>
    </xf>
    <xf numFmtId="2" fontId="24" fillId="0" borderId="2" xfId="0" applyNumberFormat="1" applyFont="1" applyFill="1" applyBorder="1" applyAlignment="1" applyProtection="1">
      <alignment horizontal="left" vertical="top" wrapText="1"/>
    </xf>
    <xf numFmtId="2" fontId="24" fillId="0" borderId="2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 indent="2"/>
    </xf>
    <xf numFmtId="0" fontId="15" fillId="3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 indent="2"/>
    </xf>
    <xf numFmtId="0" fontId="0" fillId="0" borderId="0" xfId="0" applyAlignment="1">
      <alignment horizontal="left" vertical="top" wrapText="1"/>
    </xf>
    <xf numFmtId="0" fontId="6" fillId="0" borderId="18" xfId="0" applyFont="1" applyBorder="1" applyAlignment="1">
      <alignment horizontal="left" vertical="top" wrapText="1" indent="2"/>
    </xf>
    <xf numFmtId="0" fontId="6" fillId="0" borderId="0" xfId="0" applyFont="1" applyAlignment="1">
      <alignment horizontal="left" vertical="top" wrapText="1" indent="2"/>
    </xf>
    <xf numFmtId="16" fontId="1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165" fontId="20" fillId="3" borderId="2" xfId="0" applyNumberFormat="1" applyFont="1" applyFill="1" applyBorder="1" applyAlignment="1" applyProtection="1">
      <alignment horizontal="right" vertical="top" wrapText="1"/>
    </xf>
    <xf numFmtId="2" fontId="13" fillId="0" borderId="20" xfId="0" applyNumberFormat="1" applyFont="1" applyFill="1" applyBorder="1" applyAlignment="1" applyProtection="1">
      <alignment horizontal="left" vertical="top" wrapText="1"/>
    </xf>
    <xf numFmtId="2" fontId="14" fillId="0" borderId="20" xfId="0" applyNumberFormat="1" applyFont="1" applyFill="1" applyBorder="1" applyAlignment="1" applyProtection="1">
      <alignment horizontal="left" vertical="top" wrapText="1"/>
    </xf>
    <xf numFmtId="0" fontId="23" fillId="4" borderId="20" xfId="0" applyFont="1" applyFill="1" applyBorder="1" applyAlignment="1">
      <alignment horizontal="left" vertical="top" wrapText="1"/>
    </xf>
    <xf numFmtId="1" fontId="13" fillId="4" borderId="20" xfId="0" applyNumberFormat="1" applyFont="1" applyFill="1" applyBorder="1" applyAlignment="1" applyProtection="1">
      <alignment horizontal="center" vertical="top" wrapText="1"/>
    </xf>
    <xf numFmtId="165" fontId="20" fillId="0" borderId="20" xfId="0" applyNumberFormat="1" applyFont="1" applyFill="1" applyBorder="1" applyAlignment="1" applyProtection="1">
      <alignment horizontal="right" vertical="top" wrapText="1"/>
    </xf>
    <xf numFmtId="2" fontId="16" fillId="2" borderId="9" xfId="0" applyNumberFormat="1" applyFont="1" applyFill="1" applyBorder="1" applyAlignment="1" applyProtection="1">
      <alignment horizontal="left" vertical="top" wrapText="1"/>
    </xf>
    <xf numFmtId="0" fontId="16" fillId="2" borderId="9" xfId="0" applyFont="1" applyFill="1" applyBorder="1" applyAlignment="1">
      <alignment vertical="top" wrapText="1"/>
    </xf>
    <xf numFmtId="1" fontId="16" fillId="2" borderId="9" xfId="0" applyNumberFormat="1" applyFont="1" applyFill="1" applyBorder="1" applyAlignment="1" applyProtection="1">
      <alignment horizontal="center" vertical="top" wrapText="1"/>
    </xf>
    <xf numFmtId="165" fontId="21" fillId="2" borderId="9" xfId="0" applyNumberFormat="1" applyFont="1" applyFill="1" applyBorder="1" applyAlignment="1" applyProtection="1">
      <alignment horizontal="right" vertical="top" wrapText="1"/>
    </xf>
    <xf numFmtId="2" fontId="13" fillId="6" borderId="26" xfId="0" applyNumberFormat="1" applyFont="1" applyFill="1" applyBorder="1" applyAlignment="1" applyProtection="1">
      <alignment horizontal="left" vertical="top" wrapText="1"/>
    </xf>
    <xf numFmtId="2" fontId="14" fillId="6" borderId="22" xfId="0" applyNumberFormat="1" applyFont="1" applyFill="1" applyBorder="1" applyAlignment="1" applyProtection="1">
      <alignment horizontal="left" vertical="top" wrapText="1"/>
    </xf>
    <xf numFmtId="0" fontId="23" fillId="6" borderId="22" xfId="0" applyFont="1" applyFill="1" applyBorder="1" applyAlignment="1">
      <alignment horizontal="left" vertical="top" wrapText="1"/>
    </xf>
    <xf numFmtId="2" fontId="13" fillId="6" borderId="22" xfId="0" applyNumberFormat="1" applyFont="1" applyFill="1" applyBorder="1" applyAlignment="1" applyProtection="1">
      <alignment horizontal="left" vertical="top" wrapText="1"/>
    </xf>
    <xf numFmtId="1" fontId="13" fillId="6" borderId="22" xfId="0" applyNumberFormat="1" applyFont="1" applyFill="1" applyBorder="1" applyAlignment="1" applyProtection="1">
      <alignment horizontal="center" vertical="top" wrapText="1"/>
    </xf>
    <xf numFmtId="165" fontId="20" fillId="6" borderId="22" xfId="0" applyNumberFormat="1" applyFont="1" applyFill="1" applyBorder="1" applyAlignment="1" applyProtection="1">
      <alignment horizontal="right" vertical="top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="140" zoomScaleNormal="140" zoomScaleSheetLayoutView="110" workbookViewId="0">
      <selection activeCell="C1" sqref="C1"/>
    </sheetView>
  </sheetViews>
  <sheetFormatPr defaultColWidth="8.85546875" defaultRowHeight="12.75" x14ac:dyDescent="0.25"/>
  <cols>
    <col min="1" max="1" width="6.140625" style="39" customWidth="1"/>
    <col min="2" max="2" width="7.7109375" style="39" customWidth="1"/>
    <col min="3" max="3" width="90.28515625" style="39" customWidth="1"/>
    <col min="4" max="4" width="11.140625" style="63" customWidth="1"/>
    <col min="5" max="5" width="5.28515625" style="39" customWidth="1"/>
    <col min="6" max="6" width="9" style="75" customWidth="1"/>
    <col min="7" max="7" width="9.85546875" style="38" customWidth="1"/>
    <col min="8" max="8" width="12.140625" style="39" customWidth="1"/>
    <col min="9" max="9" width="15.85546875" style="39" customWidth="1"/>
    <col min="10" max="16384" width="8.85546875" style="39"/>
  </cols>
  <sheetData>
    <row r="1" spans="1:9" ht="14.25" x14ac:dyDescent="0.25">
      <c r="A1" s="12" t="s">
        <v>93</v>
      </c>
      <c r="B1" s="35"/>
      <c r="C1" s="34" t="s">
        <v>95</v>
      </c>
      <c r="D1" s="37"/>
      <c r="E1" s="88"/>
      <c r="F1" s="69"/>
    </row>
    <row r="2" spans="1:9" ht="21" x14ac:dyDescent="0.25">
      <c r="A2" s="13" t="s">
        <v>46</v>
      </c>
      <c r="B2" s="40">
        <v>43256</v>
      </c>
      <c r="C2" s="34" t="s">
        <v>76</v>
      </c>
      <c r="D2" s="37"/>
      <c r="E2" s="88"/>
      <c r="F2" s="69"/>
    </row>
    <row r="3" spans="1:9" x14ac:dyDescent="0.25">
      <c r="A3" s="41"/>
      <c r="B3" s="35"/>
      <c r="C3" s="36"/>
      <c r="D3" s="37"/>
      <c r="E3" s="88"/>
      <c r="F3" s="69"/>
    </row>
    <row r="4" spans="1:9" ht="24" x14ac:dyDescent="0.25">
      <c r="A4" s="68" t="s">
        <v>2</v>
      </c>
      <c r="B4" s="42" t="s">
        <v>3</v>
      </c>
      <c r="C4" s="65" t="s">
        <v>32</v>
      </c>
      <c r="D4" s="37"/>
      <c r="E4" s="88" t="s">
        <v>3</v>
      </c>
      <c r="F4" s="70" t="s">
        <v>3</v>
      </c>
    </row>
    <row r="5" spans="1:9" ht="13.5" x14ac:dyDescent="0.25">
      <c r="A5" s="43"/>
      <c r="B5" s="44"/>
      <c r="C5" s="66" t="s">
        <v>4</v>
      </c>
      <c r="D5" s="45"/>
      <c r="E5" s="46"/>
      <c r="F5" s="71"/>
    </row>
    <row r="6" spans="1:9" x14ac:dyDescent="0.25">
      <c r="A6" s="47"/>
      <c r="B6" s="48"/>
      <c r="C6" s="67" t="s">
        <v>5</v>
      </c>
      <c r="D6" s="49"/>
      <c r="E6" s="89"/>
      <c r="F6" s="72"/>
    </row>
    <row r="7" spans="1:9" x14ac:dyDescent="0.25">
      <c r="A7" s="50"/>
      <c r="B7" s="51"/>
      <c r="C7" s="50"/>
      <c r="D7" s="52"/>
      <c r="E7" s="55"/>
      <c r="F7" s="73"/>
    </row>
    <row r="8" spans="1:9" s="63" customFormat="1" x14ac:dyDescent="0.25">
      <c r="A8" s="77">
        <f>1</f>
        <v>1</v>
      </c>
      <c r="B8" s="78"/>
      <c r="C8" s="77" t="s">
        <v>6</v>
      </c>
      <c r="D8" s="77" t="s">
        <v>1</v>
      </c>
      <c r="E8" s="55">
        <v>2</v>
      </c>
      <c r="F8" s="73">
        <f>TIME(13,0,0)</f>
        <v>0.54166666666666663</v>
      </c>
      <c r="G8" s="81"/>
    </row>
    <row r="9" spans="1:9" x14ac:dyDescent="0.25">
      <c r="A9" s="53">
        <v>1.01</v>
      </c>
      <c r="B9" s="54" t="s">
        <v>7</v>
      </c>
      <c r="C9" s="53" t="s">
        <v>41</v>
      </c>
      <c r="D9" s="53" t="s">
        <v>1</v>
      </c>
      <c r="E9" s="55">
        <v>10</v>
      </c>
      <c r="F9" s="74">
        <f t="shared" ref="F9:F28" si="0">F8+TIME(0,E8,0)</f>
        <v>0.54305555555555551</v>
      </c>
      <c r="G9" s="97"/>
      <c r="H9" s="98"/>
      <c r="I9" s="98"/>
    </row>
    <row r="10" spans="1:9" x14ac:dyDescent="0.25">
      <c r="A10" s="53">
        <v>1.02</v>
      </c>
      <c r="B10" s="54" t="s">
        <v>8</v>
      </c>
      <c r="C10" s="53" t="s">
        <v>9</v>
      </c>
      <c r="D10" s="53" t="s">
        <v>1</v>
      </c>
      <c r="E10" s="55">
        <v>5</v>
      </c>
      <c r="F10" s="74">
        <f t="shared" si="0"/>
        <v>0.54999999999999993</v>
      </c>
    </row>
    <row r="11" spans="1:9" x14ac:dyDescent="0.25">
      <c r="A11" s="53">
        <v>1.03</v>
      </c>
      <c r="B11" s="54" t="s">
        <v>38</v>
      </c>
      <c r="C11" s="53" t="s">
        <v>45</v>
      </c>
      <c r="D11" s="53" t="s">
        <v>1</v>
      </c>
      <c r="E11" s="55">
        <v>3</v>
      </c>
      <c r="F11" s="74">
        <f t="shared" si="0"/>
        <v>0.55347222222222214</v>
      </c>
    </row>
    <row r="12" spans="1:9" x14ac:dyDescent="0.25">
      <c r="A12" s="53">
        <f>A8+1</f>
        <v>2</v>
      </c>
      <c r="B12" s="54" t="s">
        <v>8</v>
      </c>
      <c r="C12" s="53" t="s">
        <v>39</v>
      </c>
      <c r="D12" s="53" t="s">
        <v>37</v>
      </c>
      <c r="E12" s="55">
        <v>10</v>
      </c>
      <c r="F12" s="74">
        <f t="shared" si="0"/>
        <v>0.55555555555555547</v>
      </c>
    </row>
    <row r="13" spans="1:9" ht="25.5" x14ac:dyDescent="0.25">
      <c r="A13" s="53">
        <f>A12+1</f>
        <v>3</v>
      </c>
      <c r="B13" s="54" t="s">
        <v>38</v>
      </c>
      <c r="C13" s="53" t="s">
        <v>84</v>
      </c>
      <c r="D13" s="53" t="s">
        <v>37</v>
      </c>
      <c r="E13" s="55">
        <v>10</v>
      </c>
      <c r="F13" s="74">
        <f t="shared" si="0"/>
        <v>0.56249999999999989</v>
      </c>
      <c r="G13" s="95"/>
    </row>
    <row r="14" spans="1:9" s="63" customFormat="1" ht="13.5" x14ac:dyDescent="0.25">
      <c r="A14" s="77">
        <f>A13+1</f>
        <v>4</v>
      </c>
      <c r="B14" s="78"/>
      <c r="C14" s="90" t="s">
        <v>62</v>
      </c>
      <c r="D14" s="77"/>
      <c r="E14" s="55"/>
      <c r="F14" s="74">
        <f t="shared" si="0"/>
        <v>0.56944444444444431</v>
      </c>
      <c r="G14" s="81"/>
    </row>
    <row r="15" spans="1:9" x14ac:dyDescent="0.25">
      <c r="A15" s="53">
        <f>A14+0.01</f>
        <v>4.01</v>
      </c>
      <c r="B15" s="54" t="s">
        <v>8</v>
      </c>
      <c r="C15" s="57" t="s">
        <v>78</v>
      </c>
      <c r="D15" s="53" t="s">
        <v>0</v>
      </c>
      <c r="E15" s="58">
        <v>3</v>
      </c>
      <c r="F15" s="74">
        <f t="shared" si="0"/>
        <v>0.56944444444444431</v>
      </c>
    </row>
    <row r="16" spans="1:9" x14ac:dyDescent="0.25">
      <c r="A16" s="53">
        <f>A15+0.01</f>
        <v>4.0199999999999996</v>
      </c>
      <c r="B16" s="54" t="s">
        <v>8</v>
      </c>
      <c r="C16" s="57" t="s">
        <v>77</v>
      </c>
      <c r="D16" s="53" t="s">
        <v>0</v>
      </c>
      <c r="E16" s="58">
        <v>3</v>
      </c>
      <c r="F16" s="74">
        <f t="shared" si="0"/>
        <v>0.57152777777777763</v>
      </c>
    </row>
    <row r="17" spans="1:9" x14ac:dyDescent="0.25">
      <c r="A17" s="53">
        <f>A16+0.01</f>
        <v>4.0299999999999994</v>
      </c>
      <c r="B17" s="54" t="s">
        <v>8</v>
      </c>
      <c r="C17" s="57" t="s">
        <v>63</v>
      </c>
      <c r="D17" s="53" t="s">
        <v>42</v>
      </c>
      <c r="E17" s="58">
        <v>3</v>
      </c>
      <c r="F17" s="74">
        <f t="shared" si="0"/>
        <v>0.57361111111111096</v>
      </c>
    </row>
    <row r="18" spans="1:9" ht="76.5" x14ac:dyDescent="0.25">
      <c r="A18" s="84">
        <f>A17+0.01</f>
        <v>4.0399999999999991</v>
      </c>
      <c r="B18" s="85" t="s">
        <v>68</v>
      </c>
      <c r="C18" s="94" t="s">
        <v>85</v>
      </c>
      <c r="D18" s="84" t="s">
        <v>0</v>
      </c>
      <c r="E18" s="86">
        <v>0</v>
      </c>
      <c r="F18" s="106">
        <f t="shared" si="0"/>
        <v>0.57569444444444429</v>
      </c>
    </row>
    <row r="19" spans="1:9" ht="25.5" x14ac:dyDescent="0.25">
      <c r="A19" s="77">
        <f>A14+1</f>
        <v>5</v>
      </c>
      <c r="B19" s="54" t="s">
        <v>38</v>
      </c>
      <c r="C19" s="57" t="s">
        <v>73</v>
      </c>
      <c r="D19" s="53" t="s">
        <v>94</v>
      </c>
      <c r="E19" s="58">
        <v>15</v>
      </c>
      <c r="F19" s="74">
        <f t="shared" si="0"/>
        <v>0.57569444444444429</v>
      </c>
      <c r="G19" s="93"/>
    </row>
    <row r="20" spans="1:9" s="80" customFormat="1" ht="13.5" x14ac:dyDescent="0.25">
      <c r="A20" s="77">
        <f>A19+1</f>
        <v>6</v>
      </c>
      <c r="B20" s="78"/>
      <c r="C20" s="91" t="s">
        <v>44</v>
      </c>
      <c r="D20" s="77"/>
      <c r="E20" s="58"/>
      <c r="F20" s="74">
        <f t="shared" si="0"/>
        <v>0.58611111111111092</v>
      </c>
      <c r="G20" s="79"/>
    </row>
    <row r="21" spans="1:9" s="15" customFormat="1" x14ac:dyDescent="0.25">
      <c r="A21" s="53">
        <f>A20+0.01</f>
        <v>6.01</v>
      </c>
      <c r="B21" s="54" t="s">
        <v>47</v>
      </c>
      <c r="C21" s="57"/>
      <c r="D21" s="53"/>
      <c r="E21" s="55"/>
      <c r="F21" s="74">
        <f t="shared" si="0"/>
        <v>0.58611111111111092</v>
      </c>
      <c r="G21" s="87"/>
    </row>
    <row r="22" spans="1:9" s="15" customFormat="1" ht="15" x14ac:dyDescent="0.25">
      <c r="A22" s="53">
        <f t="shared" ref="A22" si="1">A21+0.01</f>
        <v>6.02</v>
      </c>
      <c r="B22" s="54" t="s">
        <v>47</v>
      </c>
      <c r="C22" s="96"/>
      <c r="D22" s="53"/>
      <c r="E22" s="55"/>
      <c r="F22" s="74">
        <f t="shared" si="0"/>
        <v>0.58611111111111092</v>
      </c>
      <c r="G22" s="87"/>
    </row>
    <row r="23" spans="1:9" s="15" customFormat="1" ht="13.5" x14ac:dyDescent="0.25">
      <c r="A23" s="77">
        <f>A20+1</f>
        <v>7</v>
      </c>
      <c r="B23" s="78"/>
      <c r="C23" s="90" t="s">
        <v>59</v>
      </c>
      <c r="D23" s="77"/>
      <c r="E23" s="55"/>
      <c r="F23" s="74">
        <f t="shared" si="0"/>
        <v>0.58611111111111092</v>
      </c>
      <c r="G23" s="60"/>
      <c r="H23" s="61"/>
      <c r="I23" s="61"/>
    </row>
    <row r="24" spans="1:9" s="63" customFormat="1" x14ac:dyDescent="0.25">
      <c r="A24" s="53">
        <f>A23+0.01</f>
        <v>7.01</v>
      </c>
      <c r="B24" s="54" t="s">
        <v>8</v>
      </c>
      <c r="C24" s="53" t="s">
        <v>81</v>
      </c>
      <c r="D24" s="53" t="s">
        <v>42</v>
      </c>
      <c r="E24" s="55">
        <v>2</v>
      </c>
      <c r="F24" s="74">
        <f t="shared" si="0"/>
        <v>0.58611111111111092</v>
      </c>
      <c r="G24" s="82"/>
      <c r="H24" s="83"/>
      <c r="I24" s="83"/>
    </row>
    <row r="25" spans="1:9" s="63" customFormat="1" ht="25.5" x14ac:dyDescent="0.25">
      <c r="A25" s="84">
        <f>A24+0.01</f>
        <v>7.02</v>
      </c>
      <c r="B25" s="85" t="s">
        <v>86</v>
      </c>
      <c r="C25" s="84" t="s">
        <v>83</v>
      </c>
      <c r="D25" s="84" t="s">
        <v>53</v>
      </c>
      <c r="E25" s="86">
        <v>0</v>
      </c>
      <c r="F25" s="106">
        <f t="shared" si="0"/>
        <v>0.5874999999999998</v>
      </c>
      <c r="G25" s="82"/>
      <c r="H25" s="83"/>
      <c r="I25" s="83"/>
    </row>
    <row r="26" spans="1:9" s="63" customFormat="1" x14ac:dyDescent="0.25">
      <c r="A26" s="53">
        <f t="shared" ref="A26" si="2">A25+0.01</f>
        <v>7.0299999999999994</v>
      </c>
      <c r="B26" s="54" t="s">
        <v>8</v>
      </c>
      <c r="C26" s="62" t="s">
        <v>80</v>
      </c>
      <c r="D26" s="53" t="s">
        <v>65</v>
      </c>
      <c r="E26" s="55">
        <v>2</v>
      </c>
      <c r="F26" s="74">
        <f t="shared" si="0"/>
        <v>0.5874999999999998</v>
      </c>
      <c r="G26" s="82"/>
      <c r="H26" s="83"/>
      <c r="I26" s="83"/>
    </row>
    <row r="27" spans="1:9" s="15" customFormat="1" x14ac:dyDescent="0.25">
      <c r="A27" s="53">
        <v>10</v>
      </c>
      <c r="B27" s="54" t="s">
        <v>8</v>
      </c>
      <c r="C27" s="62"/>
      <c r="D27" s="53"/>
      <c r="E27" s="58"/>
      <c r="F27" s="74">
        <f t="shared" si="0"/>
        <v>0.58888888888888868</v>
      </c>
      <c r="G27" s="61"/>
      <c r="H27" s="61"/>
      <c r="I27" s="61"/>
    </row>
    <row r="28" spans="1:9" s="15" customFormat="1" ht="25.5" x14ac:dyDescent="0.25">
      <c r="A28" s="53">
        <f>A27+1</f>
        <v>11</v>
      </c>
      <c r="B28" s="54" t="s">
        <v>66</v>
      </c>
      <c r="C28" s="62" t="s">
        <v>87</v>
      </c>
      <c r="D28" t="s">
        <v>82</v>
      </c>
      <c r="E28" s="58">
        <v>10</v>
      </c>
      <c r="F28" s="74">
        <f t="shared" si="0"/>
        <v>0.58888888888888868</v>
      </c>
      <c r="G28" s="92"/>
      <c r="H28" s="92"/>
      <c r="I28" s="92"/>
    </row>
    <row r="29" spans="1:9" s="15" customFormat="1" ht="26.25" thickBot="1" x14ac:dyDescent="0.3">
      <c r="A29" s="107">
        <f>A28+1</f>
        <v>12</v>
      </c>
      <c r="B29" s="108" t="s">
        <v>66</v>
      </c>
      <c r="C29" s="109" t="s">
        <v>34</v>
      </c>
      <c r="D29" s="107" t="s">
        <v>35</v>
      </c>
      <c r="E29" s="110">
        <v>10</v>
      </c>
      <c r="F29" s="111">
        <f>F27+TIME(0,E27,0)</f>
        <v>0.58888888888888868</v>
      </c>
      <c r="G29" s="92"/>
      <c r="H29" s="92"/>
      <c r="I29" s="92"/>
    </row>
    <row r="30" spans="1:9" s="15" customFormat="1" ht="26.25" thickBot="1" x14ac:dyDescent="0.3">
      <c r="A30" s="116">
        <f>A29+1</f>
        <v>13</v>
      </c>
      <c r="B30" s="117" t="s">
        <v>88</v>
      </c>
      <c r="C30" s="118" t="s">
        <v>89</v>
      </c>
      <c r="D30" s="119" t="s">
        <v>90</v>
      </c>
      <c r="E30" s="120">
        <v>30</v>
      </c>
      <c r="F30" s="121">
        <f>F28+TIME(0,E28,0)</f>
        <v>0.5958333333333331</v>
      </c>
      <c r="G30" s="122" t="s">
        <v>91</v>
      </c>
      <c r="H30" s="123" t="s">
        <v>92</v>
      </c>
      <c r="I30" s="124"/>
    </row>
    <row r="31" spans="1:9" x14ac:dyDescent="0.25">
      <c r="A31" s="112">
        <f>A30+1</f>
        <v>14</v>
      </c>
      <c r="B31" s="112" t="s">
        <v>7</v>
      </c>
      <c r="C31" s="113" t="s">
        <v>43</v>
      </c>
      <c r="D31" s="112" t="s">
        <v>1</v>
      </c>
      <c r="E31" s="114"/>
      <c r="F31" s="115">
        <v>0.625</v>
      </c>
      <c r="G31" s="56"/>
    </row>
    <row r="32" spans="1:9" s="59" customFormat="1" ht="25.5" x14ac:dyDescent="0.25">
      <c r="A32" s="39"/>
      <c r="B32" s="39"/>
      <c r="C32" s="39"/>
      <c r="D32" s="63"/>
      <c r="E32" s="39"/>
      <c r="F32" s="75"/>
      <c r="G32" s="32">
        <f>MINUTE(F31-F30)-E30</f>
        <v>12</v>
      </c>
      <c r="H32" s="33" t="s">
        <v>58</v>
      </c>
    </row>
    <row r="34" spans="3:3" x14ac:dyDescent="0.25">
      <c r="C34" s="63"/>
    </row>
    <row r="35" spans="3:3" x14ac:dyDescent="0.25">
      <c r="C35" s="64"/>
    </row>
    <row r="36" spans="3:3" x14ac:dyDescent="0.25">
      <c r="C36" s="64"/>
    </row>
  </sheetData>
  <mergeCells count="2">
    <mergeCell ref="G9:I9"/>
    <mergeCell ref="H30:I30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16" zoomScale="110" zoomScaleNormal="110" workbookViewId="0">
      <selection activeCell="K27" sqref="K3:K27"/>
    </sheetView>
  </sheetViews>
  <sheetFormatPr defaultRowHeight="15" x14ac:dyDescent="0.25"/>
  <cols>
    <col min="2" max="2" width="16.28515625" customWidth="1"/>
    <col min="3" max="3" width="27.5703125" customWidth="1"/>
    <col min="4" max="4" width="11.5703125" customWidth="1"/>
    <col min="5" max="8" width="11.5703125" style="11" customWidth="1"/>
    <col min="11" max="11" width="9.140625" style="126"/>
  </cols>
  <sheetData>
    <row r="1" spans="2:8" ht="15.75" thickBot="1" x14ac:dyDescent="0.3">
      <c r="E1" s="31"/>
    </row>
    <row r="2" spans="2:8" ht="15.75" customHeight="1" thickTop="1" x14ac:dyDescent="0.25">
      <c r="B2" s="101" t="s">
        <v>10</v>
      </c>
      <c r="C2" s="103" t="s">
        <v>11</v>
      </c>
      <c r="D2" s="105" t="s">
        <v>12</v>
      </c>
      <c r="E2" s="30"/>
      <c r="F2" s="99" t="s">
        <v>69</v>
      </c>
      <c r="G2" s="99" t="s">
        <v>64</v>
      </c>
      <c r="H2" s="99" t="s">
        <v>70</v>
      </c>
    </row>
    <row r="3" spans="2:8" ht="41.25" customHeight="1" thickBot="1" x14ac:dyDescent="0.3">
      <c r="B3" s="102"/>
      <c r="C3" s="104"/>
      <c r="D3" s="100"/>
      <c r="E3" s="24"/>
      <c r="F3" s="100"/>
      <c r="G3" s="100"/>
      <c r="H3" s="100"/>
    </row>
    <row r="4" spans="2:8" ht="15.75" thickTop="1" x14ac:dyDescent="0.25">
      <c r="B4" s="1" t="s">
        <v>13</v>
      </c>
      <c r="C4" s="2" t="s">
        <v>60</v>
      </c>
      <c r="D4" s="3">
        <v>1</v>
      </c>
      <c r="E4" s="25"/>
      <c r="F4" s="20"/>
      <c r="G4" s="20"/>
      <c r="H4" s="20"/>
    </row>
    <row r="5" spans="2:8" x14ac:dyDescent="0.25">
      <c r="B5" s="1" t="s">
        <v>14</v>
      </c>
      <c r="C5" s="2" t="s">
        <v>15</v>
      </c>
      <c r="D5" s="3">
        <v>1</v>
      </c>
      <c r="E5" s="26"/>
      <c r="F5" s="20"/>
      <c r="G5" s="20"/>
      <c r="H5" s="20"/>
    </row>
    <row r="6" spans="2:8" x14ac:dyDescent="0.25">
      <c r="B6" s="4" t="s">
        <v>14</v>
      </c>
      <c r="C6" s="5" t="s">
        <v>22</v>
      </c>
      <c r="D6" s="6">
        <v>1</v>
      </c>
      <c r="E6" s="26"/>
      <c r="F6" s="21"/>
      <c r="G6" s="21"/>
      <c r="H6" s="21"/>
    </row>
    <row r="7" spans="2:8" x14ac:dyDescent="0.25">
      <c r="B7" s="4" t="s">
        <v>16</v>
      </c>
      <c r="C7" s="5" t="s">
        <v>17</v>
      </c>
      <c r="D7" s="6">
        <v>1</v>
      </c>
      <c r="E7" s="26"/>
      <c r="F7" s="21"/>
      <c r="G7" s="21"/>
      <c r="H7" s="21"/>
    </row>
    <row r="8" spans="2:8" x14ac:dyDescent="0.25">
      <c r="B8" s="4" t="s">
        <v>18</v>
      </c>
      <c r="C8" s="5" t="s">
        <v>19</v>
      </c>
      <c r="D8" s="6">
        <v>1</v>
      </c>
      <c r="E8" s="26"/>
      <c r="F8" s="21"/>
      <c r="G8" s="21"/>
      <c r="H8" s="21"/>
    </row>
    <row r="9" spans="2:8" x14ac:dyDescent="0.25">
      <c r="B9" s="4" t="s">
        <v>33</v>
      </c>
      <c r="C9" s="5" t="s">
        <v>20</v>
      </c>
      <c r="D9" s="6">
        <v>1</v>
      </c>
      <c r="E9" s="26"/>
      <c r="F9" s="21"/>
      <c r="G9" s="21"/>
      <c r="H9" s="21"/>
    </row>
    <row r="10" spans="2:8" x14ac:dyDescent="0.25">
      <c r="B10" s="4">
        <v>1</v>
      </c>
      <c r="C10" s="5" t="s">
        <v>79</v>
      </c>
      <c r="D10" s="6">
        <v>1</v>
      </c>
      <c r="E10" s="26"/>
      <c r="F10" s="21"/>
      <c r="G10" s="21"/>
      <c r="H10" s="21"/>
    </row>
    <row r="11" spans="2:8" x14ac:dyDescent="0.25">
      <c r="B11" s="4">
        <v>3</v>
      </c>
      <c r="C11" s="5" t="s">
        <v>21</v>
      </c>
      <c r="D11" s="6">
        <v>1</v>
      </c>
      <c r="E11" s="26"/>
      <c r="F11" s="21"/>
      <c r="G11" s="21"/>
      <c r="H11" s="21"/>
    </row>
    <row r="12" spans="2:8" x14ac:dyDescent="0.25">
      <c r="B12" s="4">
        <v>11</v>
      </c>
      <c r="C12" s="5" t="s">
        <v>74</v>
      </c>
      <c r="D12" s="6">
        <v>1</v>
      </c>
      <c r="E12" s="26"/>
      <c r="F12" s="21"/>
      <c r="G12" s="21"/>
      <c r="H12" s="21"/>
    </row>
    <row r="13" spans="2:8" x14ac:dyDescent="0.25">
      <c r="B13" s="4">
        <v>15</v>
      </c>
      <c r="C13" s="5" t="s">
        <v>40</v>
      </c>
      <c r="D13" s="6">
        <v>1</v>
      </c>
      <c r="E13" s="26"/>
      <c r="F13" s="21"/>
      <c r="G13" s="21"/>
      <c r="H13" s="21"/>
    </row>
    <row r="14" spans="2:8" x14ac:dyDescent="0.25">
      <c r="B14" s="4">
        <v>16</v>
      </c>
      <c r="C14" s="5" t="s">
        <v>22</v>
      </c>
      <c r="D14" s="6" t="s">
        <v>23</v>
      </c>
      <c r="E14" s="26"/>
      <c r="F14" s="21"/>
      <c r="G14" s="21"/>
      <c r="H14" s="21"/>
    </row>
    <row r="15" spans="2:8" ht="15" customHeight="1" x14ac:dyDescent="0.25">
      <c r="B15" s="4">
        <v>18</v>
      </c>
      <c r="C15" s="5" t="s">
        <v>75</v>
      </c>
      <c r="D15" s="6">
        <v>1</v>
      </c>
      <c r="E15" s="26"/>
      <c r="F15" s="21"/>
      <c r="G15" s="21"/>
      <c r="H15" s="21"/>
    </row>
    <row r="16" spans="2:8" x14ac:dyDescent="0.25">
      <c r="B16" s="4">
        <v>19</v>
      </c>
      <c r="C16" s="5" t="s">
        <v>24</v>
      </c>
      <c r="D16" s="6">
        <v>1</v>
      </c>
      <c r="E16" s="26"/>
      <c r="F16" s="21"/>
      <c r="G16" s="21"/>
      <c r="H16" s="21"/>
    </row>
    <row r="17" spans="1:11" x14ac:dyDescent="0.25">
      <c r="B17" s="4">
        <v>20</v>
      </c>
      <c r="C17" s="5" t="s">
        <v>25</v>
      </c>
      <c r="D17" s="6" t="s">
        <v>23</v>
      </c>
      <c r="E17" s="27"/>
      <c r="F17" s="22" t="s">
        <v>57</v>
      </c>
      <c r="G17" s="22" t="s">
        <v>57</v>
      </c>
      <c r="H17" s="22" t="s">
        <v>57</v>
      </c>
      <c r="K17" s="125"/>
    </row>
    <row r="18" spans="1:11" x14ac:dyDescent="0.25">
      <c r="B18" s="4">
        <v>21</v>
      </c>
      <c r="C18" s="5" t="s">
        <v>26</v>
      </c>
      <c r="D18" s="6">
        <v>1</v>
      </c>
      <c r="E18" s="26"/>
      <c r="F18" s="21"/>
      <c r="G18" s="21"/>
      <c r="H18" s="21"/>
    </row>
    <row r="19" spans="1:11" x14ac:dyDescent="0.25">
      <c r="B19" s="4">
        <v>22</v>
      </c>
      <c r="C19" s="5" t="s">
        <v>27</v>
      </c>
      <c r="D19" s="6">
        <v>1</v>
      </c>
      <c r="E19" s="26"/>
      <c r="F19" s="21"/>
      <c r="G19" s="21"/>
      <c r="H19" s="21"/>
    </row>
    <row r="20" spans="1:11" x14ac:dyDescent="0.25">
      <c r="B20" s="4">
        <v>24</v>
      </c>
      <c r="C20" s="5" t="s">
        <v>67</v>
      </c>
      <c r="D20" s="6">
        <v>1</v>
      </c>
      <c r="E20" s="26"/>
      <c r="F20" s="21"/>
      <c r="G20" s="21"/>
      <c r="H20" s="21"/>
    </row>
    <row r="21" spans="1:11" ht="18" customHeight="1" thickBot="1" x14ac:dyDescent="0.3">
      <c r="B21" s="7" t="s">
        <v>28</v>
      </c>
      <c r="C21" s="8" t="s">
        <v>29</v>
      </c>
      <c r="D21" s="9" t="s">
        <v>23</v>
      </c>
      <c r="E21" s="28"/>
      <c r="F21" s="23" t="s">
        <v>57</v>
      </c>
      <c r="G21" s="23" t="s">
        <v>57</v>
      </c>
      <c r="H21" s="23" t="s">
        <v>57</v>
      </c>
    </row>
    <row r="22" spans="1:11" ht="18" customHeight="1" thickBot="1" x14ac:dyDescent="0.3">
      <c r="B22" s="7" t="s">
        <v>72</v>
      </c>
      <c r="C22" s="8" t="s">
        <v>71</v>
      </c>
      <c r="D22" s="9" t="s">
        <v>23</v>
      </c>
      <c r="E22" s="28"/>
      <c r="F22" s="23" t="s">
        <v>57</v>
      </c>
      <c r="G22" s="23" t="s">
        <v>57</v>
      </c>
      <c r="H22" s="23" t="s">
        <v>57</v>
      </c>
    </row>
    <row r="23" spans="1:11" ht="38.25" customHeight="1" thickTop="1" thickBot="1" x14ac:dyDescent="0.3">
      <c r="B23" s="10"/>
      <c r="C23" s="17" t="s">
        <v>30</v>
      </c>
      <c r="D23" s="18">
        <f>SUM(D4:D22)</f>
        <v>15</v>
      </c>
      <c r="E23" s="19" t="s">
        <v>54</v>
      </c>
      <c r="F23" s="16">
        <f>COUNTIF(F4:F20,"y")</f>
        <v>0</v>
      </c>
      <c r="G23" s="16">
        <f>COUNTIF(G4:G20,"y")</f>
        <v>0</v>
      </c>
      <c r="H23" s="16">
        <f>COUNTIF(H4:H20,"y")</f>
        <v>0</v>
      </c>
    </row>
    <row r="24" spans="1:11" ht="17.25" thickTop="1" thickBot="1" x14ac:dyDescent="0.3">
      <c r="E24" s="19" t="s">
        <v>55</v>
      </c>
      <c r="F24" s="16">
        <f>COUNTIF(F4:F20,"n")</f>
        <v>0</v>
      </c>
      <c r="G24" s="16">
        <f>COUNTIF(G4:G20,"n")</f>
        <v>0</v>
      </c>
      <c r="H24" s="16">
        <f>COUNTIF(H4:H20,"n")</f>
        <v>0</v>
      </c>
    </row>
    <row r="25" spans="1:11" ht="17.25" thickTop="1" thickBot="1" x14ac:dyDescent="0.3">
      <c r="E25" s="19" t="s">
        <v>56</v>
      </c>
      <c r="F25" s="16">
        <f>COUNTIF(F4:F20,"a")</f>
        <v>0</v>
      </c>
      <c r="G25" s="16">
        <f>COUNTIF(G4:G20,"a")</f>
        <v>0</v>
      </c>
      <c r="H25" s="16">
        <f>COUNTIF(H4:H20,"a")</f>
        <v>0</v>
      </c>
    </row>
    <row r="26" spans="1:11" ht="15.75" thickTop="1" x14ac:dyDescent="0.25">
      <c r="B26" t="s">
        <v>31</v>
      </c>
    </row>
    <row r="27" spans="1:11" x14ac:dyDescent="0.25">
      <c r="B27" s="29" t="s">
        <v>50</v>
      </c>
    </row>
    <row r="28" spans="1:11" x14ac:dyDescent="0.25">
      <c r="B28" s="29" t="s">
        <v>51</v>
      </c>
    </row>
    <row r="29" spans="1:11" x14ac:dyDescent="0.25">
      <c r="A29" s="14"/>
      <c r="B29" s="29" t="s">
        <v>48</v>
      </c>
    </row>
    <row r="30" spans="1:11" x14ac:dyDescent="0.25">
      <c r="B30" s="29" t="s">
        <v>36</v>
      </c>
    </row>
    <row r="31" spans="1:11" x14ac:dyDescent="0.25">
      <c r="B31" s="29" t="s">
        <v>49</v>
      </c>
    </row>
    <row r="32" spans="1:11" x14ac:dyDescent="0.25">
      <c r="B32" s="29" t="s">
        <v>52</v>
      </c>
    </row>
    <row r="34" spans="2:2" x14ac:dyDescent="0.25">
      <c r="B34" s="76" t="s">
        <v>61</v>
      </c>
    </row>
  </sheetData>
  <mergeCells count="6">
    <mergeCell ref="H2:H3"/>
    <mergeCell ref="B2:B3"/>
    <mergeCell ref="C2:C3"/>
    <mergeCell ref="D2:D3"/>
    <mergeCell ref="F2:F3"/>
    <mergeCell ref="G2:G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2018 June 05  Agenda</vt:lpstr>
      <vt:lpstr>EC Roster - Vote Calculator</vt:lpstr>
      <vt:lpstr>'2018 June 05 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2018-06-05T15:46:05Z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